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8755" windowHeight="15135" activeTab="2"/>
  </bookViews>
  <sheets>
    <sheet name="QuickBooks Export Tips" sheetId="2" r:id="rId1"/>
    <sheet name="Escalation FY 22 through FY27 " sheetId="3" r:id="rId2"/>
    <sheet name="Loan Chart" sheetId="4" r:id="rId3"/>
  </sheets>
  <definedNames>
    <definedName name="_xlnm.Print_Titles" localSheetId="1">'Escalation FY 22 through FY27 '!$7:$7</definedName>
  </definedNames>
  <calcPr calcId="124519"/>
</workbook>
</file>

<file path=xl/calcChain.xml><?xml version="1.0" encoding="utf-8"?>
<calcChain xmlns="http://schemas.openxmlformats.org/spreadsheetml/2006/main">
  <c r="Y143" i="3"/>
  <c r="Y34"/>
  <c r="Y25"/>
  <c r="Y26" s="1"/>
  <c r="W143"/>
  <c r="W34"/>
  <c r="W25"/>
  <c r="W26" s="1"/>
  <c r="U143"/>
  <c r="U34"/>
  <c r="U25"/>
  <c r="U26" s="1"/>
  <c r="S143"/>
  <c r="S34"/>
  <c r="S25"/>
  <c r="S26" s="1"/>
  <c r="N143"/>
  <c r="M34"/>
  <c r="N34"/>
  <c r="N25"/>
  <c r="N26" s="1"/>
  <c r="K129"/>
  <c r="K34"/>
  <c r="H34"/>
  <c r="Y35" l="1"/>
  <c r="N35"/>
  <c r="S35"/>
  <c r="W35"/>
  <c r="U35"/>
  <c r="H106"/>
  <c r="J106"/>
  <c r="K106"/>
  <c r="M106"/>
  <c r="L113"/>
  <c r="K114"/>
  <c r="J114"/>
  <c r="H114"/>
  <c r="H81"/>
  <c r="J81"/>
  <c r="K81"/>
  <c r="M81"/>
  <c r="J34"/>
  <c r="L32"/>
  <c r="Q13"/>
  <c r="Q14"/>
  <c r="L15"/>
  <c r="Q15"/>
  <c r="L16"/>
  <c r="Q16"/>
  <c r="L17"/>
  <c r="Q17"/>
  <c r="L18"/>
  <c r="Q18"/>
  <c r="H19"/>
  <c r="I19"/>
  <c r="J19"/>
  <c r="K19"/>
  <c r="M19"/>
  <c r="P19"/>
  <c r="Q19" l="1"/>
  <c r="L19"/>
  <c r="J129" l="1"/>
  <c r="J77"/>
  <c r="J63"/>
  <c r="J57"/>
  <c r="J46"/>
  <c r="J139" l="1"/>
  <c r="J74"/>
  <c r="J25"/>
  <c r="J12"/>
  <c r="J143" l="1"/>
  <c r="J145" s="1"/>
  <c r="J26"/>
  <c r="J35" s="1"/>
  <c r="I138"/>
  <c r="I136"/>
  <c r="I131"/>
  <c r="I132"/>
  <c r="I133"/>
  <c r="I134"/>
  <c r="I130"/>
  <c r="I124"/>
  <c r="I125"/>
  <c r="I123"/>
  <c r="I120"/>
  <c r="I119"/>
  <c r="I117"/>
  <c r="I111"/>
  <c r="I112"/>
  <c r="I110"/>
  <c r="I103"/>
  <c r="I96"/>
  <c r="I97"/>
  <c r="I95"/>
  <c r="I94"/>
  <c r="I89"/>
  <c r="I90"/>
  <c r="I91"/>
  <c r="I92"/>
  <c r="I88"/>
  <c r="I87"/>
  <c r="I84"/>
  <c r="I85"/>
  <c r="I83"/>
  <c r="I82"/>
  <c r="I80"/>
  <c r="I79"/>
  <c r="I76"/>
  <c r="I73"/>
  <c r="I65"/>
  <c r="I66"/>
  <c r="I67"/>
  <c r="I68"/>
  <c r="I69"/>
  <c r="I70"/>
  <c r="I71"/>
  <c r="I72"/>
  <c r="I64"/>
  <c r="I58"/>
  <c r="I55"/>
  <c r="I54"/>
  <c r="I52"/>
  <c r="I50"/>
  <c r="I48"/>
  <c r="I45"/>
  <c r="I43"/>
  <c r="I42"/>
  <c r="I31"/>
  <c r="I11"/>
  <c r="J37" l="1"/>
  <c r="I106"/>
  <c r="I81"/>
  <c r="I114"/>
  <c r="I46"/>
  <c r="I29" l="1"/>
  <c r="I34" s="1"/>
  <c r="Q132" l="1"/>
  <c r="P46"/>
  <c r="P129"/>
  <c r="Q11"/>
  <c r="Q21"/>
  <c r="Q22"/>
  <c r="Q23"/>
  <c r="Q24"/>
  <c r="Q27"/>
  <c r="Q29"/>
  <c r="Q31"/>
  <c r="Q39"/>
  <c r="Q42"/>
  <c r="Q43"/>
  <c r="Q44"/>
  <c r="Q45"/>
  <c r="Q48"/>
  <c r="Q49"/>
  <c r="Q50"/>
  <c r="Q52"/>
  <c r="Q53"/>
  <c r="Q54"/>
  <c r="Q55"/>
  <c r="Q56"/>
  <c r="Q58"/>
  <c r="Q60"/>
  <c r="Q61"/>
  <c r="Q62"/>
  <c r="Q64"/>
  <c r="Q65"/>
  <c r="Q66"/>
  <c r="Q67"/>
  <c r="Q68"/>
  <c r="Q69"/>
  <c r="Q70"/>
  <c r="Q71"/>
  <c r="Q72"/>
  <c r="Q73"/>
  <c r="Q76"/>
  <c r="Q79"/>
  <c r="Q80"/>
  <c r="Q82"/>
  <c r="Q83"/>
  <c r="Q84"/>
  <c r="Q85"/>
  <c r="Q87"/>
  <c r="Q88"/>
  <c r="Q89"/>
  <c r="Q90"/>
  <c r="Q91"/>
  <c r="Q92"/>
  <c r="Q93"/>
  <c r="Q94"/>
  <c r="Q96"/>
  <c r="Q97"/>
  <c r="Q98"/>
  <c r="Q102"/>
  <c r="Q103"/>
  <c r="Q104"/>
  <c r="Q108"/>
  <c r="Q110"/>
  <c r="Q111"/>
  <c r="Q112"/>
  <c r="Q116"/>
  <c r="Q117"/>
  <c r="Q118"/>
  <c r="Q119"/>
  <c r="Q120"/>
  <c r="Q121"/>
  <c r="Q123"/>
  <c r="Q124"/>
  <c r="Q125"/>
  <c r="Q127"/>
  <c r="Q130"/>
  <c r="Q131"/>
  <c r="Q133"/>
  <c r="Q134"/>
  <c r="Q135"/>
  <c r="Q136"/>
  <c r="Q137"/>
  <c r="Q138"/>
  <c r="P114"/>
  <c r="P106"/>
  <c r="P81"/>
  <c r="P77"/>
  <c r="Q77" s="1"/>
  <c r="P63"/>
  <c r="P57"/>
  <c r="P34"/>
  <c r="P25"/>
  <c r="P12"/>
  <c r="P139" l="1"/>
  <c r="Q114"/>
  <c r="Q129"/>
  <c r="Q57"/>
  <c r="P74"/>
  <c r="P26"/>
  <c r="P143" l="1"/>
  <c r="Q139"/>
  <c r="P35"/>
  <c r="P146" l="1"/>
  <c r="K63"/>
  <c r="K46"/>
  <c r="Q34"/>
  <c r="K25"/>
  <c r="K12"/>
  <c r="K139"/>
  <c r="I63"/>
  <c r="Q63" l="1"/>
  <c r="Q74" s="1"/>
  <c r="Q25"/>
  <c r="Q12"/>
  <c r="Q81"/>
  <c r="Q46"/>
  <c r="Q106"/>
  <c r="K57"/>
  <c r="K26"/>
  <c r="I25"/>
  <c r="H129"/>
  <c r="H77"/>
  <c r="H63"/>
  <c r="H57"/>
  <c r="H46"/>
  <c r="H25"/>
  <c r="H12"/>
  <c r="L138"/>
  <c r="L137"/>
  <c r="L136"/>
  <c r="L135"/>
  <c r="L134"/>
  <c r="L133"/>
  <c r="L132"/>
  <c r="L131"/>
  <c r="L130"/>
  <c r="M129"/>
  <c r="L127"/>
  <c r="L125"/>
  <c r="L124"/>
  <c r="L123"/>
  <c r="L121"/>
  <c r="L120"/>
  <c r="L119"/>
  <c r="L118"/>
  <c r="L117"/>
  <c r="L116"/>
  <c r="M114"/>
  <c r="L112"/>
  <c r="L111"/>
  <c r="L110"/>
  <c r="L108"/>
  <c r="L104"/>
  <c r="L103"/>
  <c r="L102"/>
  <c r="L98"/>
  <c r="L97"/>
  <c r="L96"/>
  <c r="L94"/>
  <c r="L93"/>
  <c r="L92"/>
  <c r="L91"/>
  <c r="L90"/>
  <c r="L89"/>
  <c r="L88"/>
  <c r="L87"/>
  <c r="L85"/>
  <c r="L84"/>
  <c r="L83"/>
  <c r="L82"/>
  <c r="L80"/>
  <c r="L81" s="1"/>
  <c r="M77"/>
  <c r="L76"/>
  <c r="L73"/>
  <c r="L72"/>
  <c r="L71"/>
  <c r="L70"/>
  <c r="L69"/>
  <c r="L68"/>
  <c r="L67"/>
  <c r="L66"/>
  <c r="L65"/>
  <c r="L64"/>
  <c r="M63"/>
  <c r="L62"/>
  <c r="L61"/>
  <c r="L60"/>
  <c r="L58"/>
  <c r="M57"/>
  <c r="L56"/>
  <c r="L55"/>
  <c r="L54"/>
  <c r="L53"/>
  <c r="L52"/>
  <c r="L50"/>
  <c r="L49"/>
  <c r="L48"/>
  <c r="M46"/>
  <c r="L45"/>
  <c r="L44"/>
  <c r="L43"/>
  <c r="L42"/>
  <c r="L31"/>
  <c r="L29"/>
  <c r="L34" s="1"/>
  <c r="L27"/>
  <c r="M25"/>
  <c r="M26" s="1"/>
  <c r="L24"/>
  <c r="L23"/>
  <c r="L22"/>
  <c r="L21"/>
  <c r="M12"/>
  <c r="I12"/>
  <c r="L11"/>
  <c r="M35" l="1"/>
  <c r="M39" s="1"/>
  <c r="K74"/>
  <c r="Q26"/>
  <c r="M74"/>
  <c r="I129"/>
  <c r="I139" s="1"/>
  <c r="L106"/>
  <c r="L25"/>
  <c r="L26" s="1"/>
  <c r="I74"/>
  <c r="I57"/>
  <c r="L77"/>
  <c r="I77"/>
  <c r="M139"/>
  <c r="K35"/>
  <c r="L129"/>
  <c r="H26"/>
  <c r="H35" s="1"/>
  <c r="H74"/>
  <c r="H139"/>
  <c r="I26"/>
  <c r="L46"/>
  <c r="L63"/>
  <c r="L114"/>
  <c r="L12"/>
  <c r="L57"/>
  <c r="H143" l="1"/>
  <c r="M143"/>
  <c r="M145" s="1"/>
  <c r="K143"/>
  <c r="K145" s="1"/>
  <c r="L35"/>
  <c r="K37"/>
  <c r="I143"/>
  <c r="I145" s="1"/>
  <c r="Q35"/>
  <c r="I35"/>
  <c r="I37" s="1"/>
  <c r="H39"/>
  <c r="H37"/>
  <c r="L74"/>
  <c r="L139"/>
  <c r="Q143"/>
  <c r="L143" l="1"/>
  <c r="L145" s="1"/>
  <c r="M146"/>
  <c r="H146"/>
  <c r="H145"/>
  <c r="I39"/>
  <c r="L37"/>
  <c r="L146" l="1"/>
  <c r="L39"/>
  <c r="K146" l="1"/>
</calcChain>
</file>

<file path=xl/sharedStrings.xml><?xml version="1.0" encoding="utf-8"?>
<sst xmlns="http://schemas.openxmlformats.org/spreadsheetml/2006/main" count="196" uniqueCount="178">
  <si>
    <t>Annual Budget</t>
  </si>
  <si>
    <t>36310 - Special Assessment</t>
  </si>
  <si>
    <t>Debt Service Assessment</t>
  </si>
  <si>
    <t>Debt Service Assessment Gross</t>
  </si>
  <si>
    <t>DS Tax Collector Commissions</t>
  </si>
  <si>
    <t>DS Tax Payment Discount</t>
  </si>
  <si>
    <t>Total Debt Service Assessment</t>
  </si>
  <si>
    <t>General Fund Assessment-O&amp;M</t>
  </si>
  <si>
    <t>General Fund Assessment Gross</t>
  </si>
  <si>
    <t>GF Tax Collector Commissions</t>
  </si>
  <si>
    <t>GF Tax Payment Discount</t>
  </si>
  <si>
    <t>Total 36310 - Special Assessment</t>
  </si>
  <si>
    <t>36311 - Excess Fees</t>
  </si>
  <si>
    <t>36900 -  Miscellanous Revenues</t>
  </si>
  <si>
    <t>Rental</t>
  </si>
  <si>
    <t>Total 36900 -  Miscellanous Revenues</t>
  </si>
  <si>
    <t>Gross Profit</t>
  </si>
  <si>
    <t>Expense</t>
  </si>
  <si>
    <t>5110 - Legislative</t>
  </si>
  <si>
    <t>Employer Taxes</t>
  </si>
  <si>
    <t>Special District Fees</t>
  </si>
  <si>
    <t>Supervisor Fees</t>
  </si>
  <si>
    <t>Supervisor Payroll Service</t>
  </si>
  <si>
    <t>Total 5110 - Legislative</t>
  </si>
  <si>
    <t>51300 - Financial &amp; Admin</t>
  </si>
  <si>
    <t>Accounting Services</t>
  </si>
  <si>
    <t>Auditing Services</t>
  </si>
  <si>
    <t>Banking &amp; Investment Mgmt Fees</t>
  </si>
  <si>
    <t>District F&amp;A Employees</t>
  </si>
  <si>
    <t>District Manager</t>
  </si>
  <si>
    <t>Medical Stipend</t>
  </si>
  <si>
    <t>Payroll Service Charge</t>
  </si>
  <si>
    <t>Payroll Taxes - Employer Taxes</t>
  </si>
  <si>
    <t>Performance Stipend</t>
  </si>
  <si>
    <t>Total District F&amp;A Employees</t>
  </si>
  <si>
    <t>Dues, Licenses &amp; Fees</t>
  </si>
  <si>
    <t>General Insurance</t>
  </si>
  <si>
    <t>Crime</t>
  </si>
  <si>
    <t>General Liability</t>
  </si>
  <si>
    <t>Public Officials Liability &amp; EP</t>
  </si>
  <si>
    <t>Total General Insurance</t>
  </si>
  <si>
    <t>Legal Advertising</t>
  </si>
  <si>
    <t>Local/Other Taxes</t>
  </si>
  <si>
    <t>Office Supplies</t>
  </si>
  <si>
    <t>Postage</t>
  </si>
  <si>
    <t>Printer Supplies</t>
  </si>
  <si>
    <t>Professional Development</t>
  </si>
  <si>
    <t>Technology Services/Upgrades</t>
  </si>
  <si>
    <t>Telephone</t>
  </si>
  <si>
    <t>Travel Per Diem</t>
  </si>
  <si>
    <t>Website Development &amp; Monitor</t>
  </si>
  <si>
    <t>Total 51300 - Financial &amp; Admin</t>
  </si>
  <si>
    <t>51400 - Legal Counsel</t>
  </si>
  <si>
    <t>District Counsel</t>
  </si>
  <si>
    <t>Total 51400 - Legal Counsel</t>
  </si>
  <si>
    <t>52100 - Law Enforcement</t>
  </si>
  <si>
    <t>Car Gas</t>
  </si>
  <si>
    <t>Total 52100 - Law Enforcement</t>
  </si>
  <si>
    <t>53100 - Electric Utility Svs</t>
  </si>
  <si>
    <t>53200 - Gas Utility Services</t>
  </si>
  <si>
    <t>53400 - Garbage/Solid Waste Svc</t>
  </si>
  <si>
    <t>53600 - Water/Sewer Services</t>
  </si>
  <si>
    <t>53900 - Physical Environment</t>
  </si>
  <si>
    <t>Entry &amp; Walls Maintenance</t>
  </si>
  <si>
    <t>Ford F250 Maintenance &amp; Repair</t>
  </si>
  <si>
    <t>Fountain in Lake</t>
  </si>
  <si>
    <t>Gas - Equipment</t>
  </si>
  <si>
    <t>Gas - Truck</t>
  </si>
  <si>
    <t>Irrigation Maintenance</t>
  </si>
  <si>
    <t>Landscape Maintenance Contract</t>
  </si>
  <si>
    <t>Mulch</t>
  </si>
  <si>
    <t>New Plantings</t>
  </si>
  <si>
    <t>Property Insurance Contract</t>
  </si>
  <si>
    <t>Sod Replacement</t>
  </si>
  <si>
    <t>Total 53900 - Physical Environment</t>
  </si>
  <si>
    <t>57200 - Parks &amp; Recreation</t>
  </si>
  <si>
    <t>Auto Liability</t>
  </si>
  <si>
    <t>Club Facility Maintenance</t>
  </si>
  <si>
    <t>Clubhouse Supplies</t>
  </si>
  <si>
    <t>Locks/Keys</t>
  </si>
  <si>
    <t>Total Club Facility Maintenance</t>
  </si>
  <si>
    <t>District Employees Payroll Exp</t>
  </si>
  <si>
    <t>Employer Workman Comp</t>
  </si>
  <si>
    <t>Facilities Monitor</t>
  </si>
  <si>
    <t>Medical Stipends</t>
  </si>
  <si>
    <t>Property Maintenance Part-Time</t>
  </si>
  <si>
    <t>Property Maintenance Team Lead</t>
  </si>
  <si>
    <t>Property Manager</t>
  </si>
  <si>
    <t>Recreational Assistants</t>
  </si>
  <si>
    <t>Total District Employees Payroll Exp</t>
  </si>
  <si>
    <t>Park Facility Maintenance</t>
  </si>
  <si>
    <t>Parks &amp; Rec Cell Phones</t>
  </si>
  <si>
    <t>Playground Maintenance</t>
  </si>
  <si>
    <t>Pool Maintenance Contract</t>
  </si>
  <si>
    <t>Pool Maintenance Repairs</t>
  </si>
  <si>
    <t>Sec System Monitoring Contract</t>
  </si>
  <si>
    <t>Security Repairs</t>
  </si>
  <si>
    <t>Total 57200 - Parks &amp; Recreation</t>
  </si>
  <si>
    <t>Total Expense</t>
  </si>
  <si>
    <t>$ Over YTD Budget</t>
  </si>
  <si>
    <t>Based on Actuals</t>
  </si>
  <si>
    <t>Based on Contract $'s</t>
  </si>
  <si>
    <t>Debt Service</t>
  </si>
  <si>
    <t>Car Maintenance &amp; Repairs</t>
  </si>
  <si>
    <t>Interest - General Fund</t>
  </si>
  <si>
    <t>Total 36100 - Interest Earnings</t>
  </si>
  <si>
    <t>36100 - Interest Earnings</t>
  </si>
  <si>
    <t>Revenue Less Expenses</t>
  </si>
  <si>
    <t>Revenue</t>
  </si>
  <si>
    <t>Other Misc Revenue</t>
  </si>
  <si>
    <t>Total Revenue</t>
  </si>
  <si>
    <t>Revenue/Expense</t>
  </si>
  <si>
    <t>Burton FY 16 Proposed Budget</t>
  </si>
  <si>
    <t>Burton applied at 35% instead of 34%</t>
  </si>
  <si>
    <t>GF  Prop Tax Interest</t>
  </si>
  <si>
    <t>Burton applied at 65% instead of 66%</t>
  </si>
  <si>
    <t>FY 16 LSC CDD to Burton Increase (Decrease)</t>
  </si>
  <si>
    <t>Projected FY 16 Actuals</t>
  </si>
  <si>
    <t>58003-Future CIP Projects &amp; Reserves</t>
  </si>
  <si>
    <t>DS  Prop Tax Interest</t>
  </si>
  <si>
    <t xml:space="preserve">Total General Fund Assessment-O&amp;M </t>
  </si>
  <si>
    <t>End of FY15 Actuals</t>
  </si>
  <si>
    <t>Budgeted Carryforward</t>
  </si>
  <si>
    <t>General Fund Balance Carryforward per FY15 Audit</t>
  </si>
  <si>
    <t>Based on Projections for FY' 17</t>
  </si>
  <si>
    <t>Based on FY '16 Budget</t>
  </si>
  <si>
    <t>Nature Path/Trail Maintenance/Drainage</t>
  </si>
  <si>
    <t>Misc. Landscape -Temporary Staff</t>
  </si>
  <si>
    <t>Misc. Landscape - Maintenance</t>
  </si>
  <si>
    <t>Pool Snack Vending</t>
  </si>
  <si>
    <t>Mitigation Maint Contract</t>
  </si>
  <si>
    <t>Pool Snack Vending Items</t>
  </si>
  <si>
    <t>FY 21 Annual Budget</t>
  </si>
  <si>
    <t xml:space="preserve"> FY 22 Proposed Budget</t>
  </si>
  <si>
    <t>Full-time Maintenance Employee</t>
  </si>
  <si>
    <t>Dock Maintenance</t>
  </si>
  <si>
    <t>DEP Grant Reimbursements</t>
  </si>
  <si>
    <t>58004-Lake Water Quality Project</t>
  </si>
  <si>
    <t>Midge Survey</t>
  </si>
  <si>
    <t>Suntrust Credit Card Rewards</t>
  </si>
  <si>
    <t>Pond Aeration Maint #9,22,23, &amp; 24,</t>
  </si>
  <si>
    <t>Lake Aeration Maint #27</t>
  </si>
  <si>
    <t>Hillsborough County Off Duty</t>
  </si>
  <si>
    <t>Pond &amp; Stormwater Maint Contract</t>
  </si>
  <si>
    <t>Fountain Maint Site #21</t>
  </si>
  <si>
    <t>Grant Management ( Reimbursed from State of Florida DEP)</t>
  </si>
  <si>
    <t>$1,500/yr</t>
  </si>
  <si>
    <t xml:space="preserve"> FY 23 Proposed Budget</t>
  </si>
  <si>
    <t>Total O&amp;M Expense</t>
  </si>
  <si>
    <t>Estimated O&amp;M increase of 8% based on cost of living index</t>
  </si>
  <si>
    <t xml:space="preserve"> FY 24 Proposed Budget</t>
  </si>
  <si>
    <t xml:space="preserve"> FY 25 Proposed Budget</t>
  </si>
  <si>
    <t>Estimated O&amp;M increase of 3% based on cost of living index</t>
  </si>
  <si>
    <t>Estimated O&amp;M increase of 5% based on cost of living index</t>
  </si>
  <si>
    <t xml:space="preserve"> FY 26 Proposed Budget</t>
  </si>
  <si>
    <t xml:space="preserve"> FY 27 Proposed Budget</t>
  </si>
  <si>
    <t>Beginning Balance</t>
  </si>
  <si>
    <t>Interest</t>
  </si>
  <si>
    <t>Principal</t>
  </si>
  <si>
    <t>Ending Balance</t>
  </si>
  <si>
    <t>Reserve Fund will need to be funded by approx. $27K a year for pool resurfacing project.</t>
  </si>
  <si>
    <t>Table above represents the District aquiring a $1 Million loan at an interest rate of 3% for a term of 15 years.</t>
  </si>
  <si>
    <r>
      <t>Payment Every Year  </t>
    </r>
    <r>
      <rPr>
        <b/>
        <sz val="11"/>
        <color theme="1"/>
        <rFont val="Calibri"/>
        <family val="2"/>
        <scheme val="minor"/>
      </rPr>
      <t>$84,018.81</t>
    </r>
    <r>
      <rPr>
        <sz val="11"/>
        <color theme="1"/>
        <rFont val="Calibri"/>
        <family val="2"/>
        <scheme val="minor"/>
      </rPr>
      <t/>
    </r>
  </si>
  <si>
    <t>Total of 15 Payments  $1,260,282.08</t>
  </si>
  <si>
    <t>Total Interest  $260,282.08</t>
  </si>
  <si>
    <t>Total of 180 Payments  $1,243,046.95</t>
  </si>
  <si>
    <t>Total Interest  $243,046.95</t>
  </si>
  <si>
    <r>
      <t>Payment Every Month  </t>
    </r>
    <r>
      <rPr>
        <b/>
        <sz val="11"/>
        <color theme="1"/>
        <rFont val="Calibri"/>
        <family val="2"/>
        <scheme val="minor"/>
      </rPr>
      <t>$6,905.82   Annual $82,869.84</t>
    </r>
  </si>
  <si>
    <t>$17K in savings if a payment is made monthly.</t>
  </si>
  <si>
    <t>Table above represents the District aquiring a $2 Million loan at an interest rate of 3% for a term of 15 years.</t>
  </si>
  <si>
    <r>
      <t>Payment Every Year  </t>
    </r>
    <r>
      <rPr>
        <b/>
        <sz val="11"/>
        <color theme="1"/>
        <rFont val="Calibri"/>
        <family val="2"/>
        <scheme val="minor"/>
      </rPr>
      <t>$168,037.61</t>
    </r>
    <r>
      <rPr>
        <sz val="11"/>
        <color theme="1"/>
        <rFont val="Calibri"/>
        <family val="2"/>
        <scheme val="minor"/>
      </rPr>
      <t/>
    </r>
  </si>
  <si>
    <t>Total of 15 Payments  $2,520,564.17</t>
  </si>
  <si>
    <t>Total Interest  $520,564.17</t>
  </si>
  <si>
    <t>Total Interest  $486,093.91</t>
  </si>
  <si>
    <r>
      <t>Payment Every Month  </t>
    </r>
    <r>
      <rPr>
        <b/>
        <sz val="11"/>
        <color theme="1"/>
        <rFont val="Calibri"/>
        <family val="2"/>
        <scheme val="minor"/>
      </rPr>
      <t>$13,811.63  Annual 165,739.56</t>
    </r>
  </si>
  <si>
    <t>$34,471 in savings if a payment is made monthly</t>
  </si>
  <si>
    <t>Total of 180 Payments  $2,486,093.91</t>
  </si>
  <si>
    <t>Both tables will require origination fees ranging from $30 to $50k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</si>
</sst>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11"/>
      <color rgb="FF00B050"/>
      <name val="Calibri"/>
      <family val="2"/>
      <scheme val="minor"/>
    </font>
    <font>
      <b/>
      <sz val="8"/>
      <color rgb="FF00682F"/>
      <name val="Arial"/>
      <family val="2"/>
    </font>
    <font>
      <b/>
      <sz val="8"/>
      <color rgb="FFA50021"/>
      <name val="Arial"/>
      <family val="2"/>
    </font>
    <font>
      <b/>
      <sz val="11"/>
      <color rgb="FF00682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682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F0F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0" fontId="0" fillId="0" borderId="0" xfId="0" applyFill="1" applyBorder="1"/>
    <xf numFmtId="0" fontId="0" fillId="0" borderId="0" xfId="0" applyBorder="1"/>
    <xf numFmtId="0" fontId="6" fillId="2" borderId="2" xfId="0" applyNumberFormat="1" applyFont="1" applyFill="1" applyBorder="1"/>
    <xf numFmtId="0" fontId="2" fillId="0" borderId="2" xfId="0" applyNumberFormat="1" applyFont="1" applyBorder="1"/>
    <xf numFmtId="0" fontId="1" fillId="0" borderId="2" xfId="0" applyNumberFormat="1" applyFont="1" applyBorder="1"/>
    <xf numFmtId="37" fontId="0" fillId="0" borderId="2" xfId="0" applyNumberFormat="1" applyBorder="1" applyAlignment="1">
      <alignment horizontal="centerContinuous"/>
    </xf>
    <xf numFmtId="37" fontId="0" fillId="6" borderId="2" xfId="0" applyNumberFormat="1" applyFill="1" applyBorder="1" applyAlignment="1">
      <alignment horizontal="centerContinuous"/>
    </xf>
    <xf numFmtId="0" fontId="12" fillId="0" borderId="2" xfId="0" applyFont="1" applyBorder="1" applyAlignment="1">
      <alignment wrapText="1"/>
    </xf>
    <xf numFmtId="0" fontId="0" fillId="0" borderId="2" xfId="0" applyBorder="1"/>
    <xf numFmtId="0" fontId="1" fillId="3" borderId="2" xfId="0" applyNumberFormat="1" applyFont="1" applyFill="1" applyBorder="1"/>
    <xf numFmtId="0" fontId="11" fillId="5" borderId="2" xfId="0" applyFont="1" applyFill="1" applyBorder="1"/>
    <xf numFmtId="37" fontId="8" fillId="0" borderId="2" xfId="0" applyNumberFormat="1" applyFont="1" applyFill="1" applyBorder="1" applyAlignment="1">
      <alignment horizontal="centerContinuous"/>
    </xf>
    <xf numFmtId="0" fontId="7" fillId="4" borderId="2" xfId="0" applyNumberFormat="1" applyFont="1" applyFill="1" applyBorder="1"/>
    <xf numFmtId="49" fontId="2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center" wrapText="1"/>
    </xf>
    <xf numFmtId="37" fontId="1" fillId="0" borderId="2" xfId="0" applyNumberFormat="1" applyFont="1" applyBorder="1" applyAlignment="1">
      <alignment horizontal="center" wrapText="1"/>
    </xf>
    <xf numFmtId="37" fontId="1" fillId="6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7" fontId="2" fillId="0" borderId="2" xfId="0" applyNumberFormat="1" applyFont="1" applyBorder="1"/>
    <xf numFmtId="37" fontId="2" fillId="6" borderId="2" xfId="0" applyNumberFormat="1" applyFont="1" applyFill="1" applyBorder="1"/>
    <xf numFmtId="37" fontId="6" fillId="0" borderId="2" xfId="0" applyNumberFormat="1" applyFont="1" applyBorder="1"/>
    <xf numFmtId="37" fontId="6" fillId="6" borderId="2" xfId="0" applyNumberFormat="1" applyFont="1" applyFill="1" applyBorder="1"/>
    <xf numFmtId="37" fontId="9" fillId="6" borderId="2" xfId="0" applyNumberFormat="1" applyFont="1" applyFill="1" applyBorder="1"/>
    <xf numFmtId="37" fontId="13" fillId="6" borderId="2" xfId="0" applyNumberFormat="1" applyFont="1" applyFill="1" applyBorder="1"/>
    <xf numFmtId="49" fontId="1" fillId="0" borderId="2" xfId="0" applyNumberFormat="1" applyFont="1" applyFill="1" applyBorder="1"/>
    <xf numFmtId="37" fontId="2" fillId="0" borderId="2" xfId="0" applyNumberFormat="1" applyFont="1" applyFill="1" applyBorder="1"/>
    <xf numFmtId="37" fontId="10" fillId="6" borderId="2" xfId="0" applyNumberFormat="1" applyFont="1" applyFill="1" applyBorder="1"/>
    <xf numFmtId="37" fontId="6" fillId="0" borderId="2" xfId="0" applyNumberFormat="1" applyFont="1" applyFill="1" applyBorder="1"/>
    <xf numFmtId="37" fontId="0" fillId="0" borderId="2" xfId="0" applyNumberFormat="1" applyBorder="1"/>
    <xf numFmtId="37" fontId="0" fillId="6" borderId="2" xfId="0" applyNumberFormat="1" applyFill="1" applyBorder="1"/>
    <xf numFmtId="0" fontId="0" fillId="0" borderId="0" xfId="0" applyBorder="1" applyAlignment="1">
      <alignment horizontal="center" wrapText="1"/>
    </xf>
    <xf numFmtId="0" fontId="1" fillId="0" borderId="0" xfId="0" applyNumberFormat="1" applyFont="1" applyBorder="1"/>
    <xf numFmtId="37" fontId="0" fillId="0" borderId="0" xfId="0" applyNumberFormat="1" applyBorder="1"/>
    <xf numFmtId="37" fontId="0" fillId="0" borderId="0" xfId="0" applyNumberFormat="1" applyFill="1" applyBorder="1"/>
    <xf numFmtId="37" fontId="0" fillId="0" borderId="3" xfId="0" applyNumberFormat="1" applyBorder="1" applyAlignment="1">
      <alignment horizontal="centerContinuous"/>
    </xf>
    <xf numFmtId="37" fontId="2" fillId="0" borderId="3" xfId="0" applyNumberFormat="1" applyFont="1" applyBorder="1"/>
    <xf numFmtId="37" fontId="0" fillId="0" borderId="3" xfId="0" applyNumberFormat="1" applyBorder="1"/>
    <xf numFmtId="37" fontId="2" fillId="0" borderId="6" xfId="0" applyNumberFormat="1" applyFont="1" applyBorder="1"/>
    <xf numFmtId="37" fontId="2" fillId="6" borderId="6" xfId="0" applyNumberFormat="1" applyFont="1" applyFill="1" applyBorder="1"/>
    <xf numFmtId="37" fontId="2" fillId="0" borderId="7" xfId="0" applyNumberFormat="1" applyFont="1" applyBorder="1"/>
    <xf numFmtId="37" fontId="2" fillId="0" borderId="5" xfId="0" applyNumberFormat="1" applyFont="1" applyBorder="1"/>
    <xf numFmtId="37" fontId="2" fillId="6" borderId="5" xfId="0" applyNumberFormat="1" applyFont="1" applyFill="1" applyBorder="1"/>
    <xf numFmtId="37" fontId="6" fillId="0" borderId="6" xfId="0" applyNumberFormat="1" applyFont="1" applyBorder="1"/>
    <xf numFmtId="37" fontId="6" fillId="6" borderId="6" xfId="0" applyNumberFormat="1" applyFont="1" applyFill="1" applyBorder="1"/>
    <xf numFmtId="37" fontId="6" fillId="0" borderId="5" xfId="0" applyNumberFormat="1" applyFont="1" applyBorder="1"/>
    <xf numFmtId="37" fontId="6" fillId="6" borderId="5" xfId="0" applyNumberFormat="1" applyFont="1" applyFill="1" applyBorder="1"/>
    <xf numFmtId="0" fontId="12" fillId="0" borderId="2" xfId="0" applyFont="1" applyFill="1" applyBorder="1" applyAlignment="1">
      <alignment wrapText="1"/>
    </xf>
    <xf numFmtId="49" fontId="1" fillId="7" borderId="2" xfId="0" applyNumberFormat="1" applyFont="1" applyFill="1" applyBorder="1"/>
    <xf numFmtId="37" fontId="2" fillId="0" borderId="8" xfId="0" applyNumberFormat="1" applyFont="1" applyBorder="1"/>
    <xf numFmtId="37" fontId="6" fillId="0" borderId="8" xfId="0" applyNumberFormat="1" applyFont="1" applyBorder="1"/>
    <xf numFmtId="37" fontId="6" fillId="6" borderId="8" xfId="0" applyNumberFormat="1" applyFont="1" applyFill="1" applyBorder="1"/>
    <xf numFmtId="37" fontId="2" fillId="0" borderId="6" xfId="0" applyNumberFormat="1" applyFont="1" applyFill="1" applyBorder="1"/>
    <xf numFmtId="37" fontId="2" fillId="0" borderId="7" xfId="0" applyNumberFormat="1" applyFont="1" applyFill="1" applyBorder="1"/>
    <xf numFmtId="0" fontId="0" fillId="0" borderId="2" xfId="0" applyFill="1" applyBorder="1"/>
    <xf numFmtId="37" fontId="2" fillId="7" borderId="8" xfId="0" applyNumberFormat="1" applyFont="1" applyFill="1" applyBorder="1"/>
    <xf numFmtId="37" fontId="6" fillId="7" borderId="8" xfId="0" applyNumberFormat="1" applyFont="1" applyFill="1" applyBorder="1"/>
    <xf numFmtId="49" fontId="14" fillId="0" borderId="2" xfId="0" applyNumberFormat="1" applyFont="1" applyBorder="1"/>
    <xf numFmtId="37" fontId="15" fillId="0" borderId="2" xfId="0" applyNumberFormat="1" applyFont="1" applyBorder="1"/>
    <xf numFmtId="37" fontId="15" fillId="6" borderId="2" xfId="0" applyNumberFormat="1" applyFont="1" applyFill="1" applyBorder="1"/>
    <xf numFmtId="37" fontId="15" fillId="0" borderId="3" xfId="0" applyNumberFormat="1" applyFont="1" applyBorder="1"/>
    <xf numFmtId="0" fontId="16" fillId="0" borderId="2" xfId="0" applyFont="1" applyBorder="1" applyAlignment="1">
      <alignment wrapText="1"/>
    </xf>
    <xf numFmtId="0" fontId="17" fillId="0" borderId="0" xfId="0" applyFont="1" applyBorder="1"/>
    <xf numFmtId="0" fontId="17" fillId="0" borderId="2" xfId="0" applyFont="1" applyBorder="1"/>
    <xf numFmtId="37" fontId="9" fillId="6" borderId="5" xfId="0" applyNumberFormat="1" applyFont="1" applyFill="1" applyBorder="1"/>
    <xf numFmtId="49" fontId="1" fillId="8" borderId="2" xfId="0" applyNumberFormat="1" applyFont="1" applyFill="1" applyBorder="1"/>
    <xf numFmtId="49" fontId="1" fillId="9" borderId="2" xfId="0" applyNumberFormat="1" applyFont="1" applyFill="1" applyBorder="1"/>
    <xf numFmtId="37" fontId="2" fillId="9" borderId="6" xfId="0" applyNumberFormat="1" applyFont="1" applyFill="1" applyBorder="1"/>
    <xf numFmtId="37" fontId="2" fillId="9" borderId="7" xfId="0" applyNumberFormat="1" applyFont="1" applyFill="1" applyBorder="1"/>
    <xf numFmtId="49" fontId="1" fillId="10" borderId="2" xfId="0" applyNumberFormat="1" applyFont="1" applyFill="1" applyBorder="1"/>
    <xf numFmtId="0" fontId="12" fillId="0" borderId="0" xfId="0" applyFont="1" applyBorder="1" applyAlignment="1">
      <alignment wrapText="1"/>
    </xf>
    <xf numFmtId="49" fontId="1" fillId="11" borderId="2" xfId="0" applyNumberFormat="1" applyFont="1" applyFill="1" applyBorder="1"/>
    <xf numFmtId="37" fontId="2" fillId="11" borderId="6" xfId="0" applyNumberFormat="1" applyFont="1" applyFill="1" applyBorder="1"/>
    <xf numFmtId="49" fontId="1" fillId="12" borderId="2" xfId="0" applyNumberFormat="1" applyFont="1" applyFill="1" applyBorder="1"/>
    <xf numFmtId="37" fontId="2" fillId="12" borderId="6" xfId="0" applyNumberFormat="1" applyFont="1" applyFill="1" applyBorder="1"/>
    <xf numFmtId="37" fontId="2" fillId="0" borderId="11" xfId="0" applyNumberFormat="1" applyFont="1" applyBorder="1"/>
    <xf numFmtId="37" fontId="2" fillId="6" borderId="11" xfId="0" applyNumberFormat="1" applyFont="1" applyFill="1" applyBorder="1"/>
    <xf numFmtId="37" fontId="2" fillId="7" borderId="13" xfId="0" applyNumberFormat="1" applyFont="1" applyFill="1" applyBorder="1"/>
    <xf numFmtId="37" fontId="0" fillId="13" borderId="3" xfId="0" applyNumberFormat="1" applyFill="1" applyBorder="1" applyAlignment="1">
      <alignment horizontal="centerContinuous"/>
    </xf>
    <xf numFmtId="37" fontId="1" fillId="13" borderId="3" xfId="0" applyNumberFormat="1" applyFont="1" applyFill="1" applyBorder="1" applyAlignment="1">
      <alignment horizontal="center" wrapText="1"/>
    </xf>
    <xf numFmtId="37" fontId="15" fillId="13" borderId="3" xfId="0" applyNumberFormat="1" applyFont="1" applyFill="1" applyBorder="1"/>
    <xf numFmtId="37" fontId="2" fillId="13" borderId="3" xfId="0" applyNumberFormat="1" applyFont="1" applyFill="1" applyBorder="1"/>
    <xf numFmtId="37" fontId="2" fillId="13" borderId="5" xfId="0" applyNumberFormat="1" applyFont="1" applyFill="1" applyBorder="1"/>
    <xf numFmtId="37" fontId="2" fillId="13" borderId="7" xfId="0" applyNumberFormat="1" applyFont="1" applyFill="1" applyBorder="1"/>
    <xf numFmtId="37" fontId="2" fillId="13" borderId="8" xfId="0" applyNumberFormat="1" applyFont="1" applyFill="1" applyBorder="1"/>
    <xf numFmtId="37" fontId="2" fillId="13" borderId="11" xfId="0" applyNumberFormat="1" applyFont="1" applyFill="1" applyBorder="1"/>
    <xf numFmtId="37" fontId="2" fillId="13" borderId="12" xfId="0" applyNumberFormat="1" applyFont="1" applyFill="1" applyBorder="1"/>
    <xf numFmtId="37" fontId="0" fillId="13" borderId="3" xfId="0" applyNumberFormat="1" applyFill="1" applyBorder="1"/>
    <xf numFmtId="37" fontId="2" fillId="13" borderId="2" xfId="0" applyNumberFormat="1" applyFont="1" applyFill="1" applyBorder="1"/>
    <xf numFmtId="37" fontId="2" fillId="7" borderId="6" xfId="0" applyNumberFormat="1" applyFont="1" applyFill="1" applyBorder="1"/>
    <xf numFmtId="37" fontId="2" fillId="14" borderId="6" xfId="0" applyNumberFormat="1" applyFont="1" applyFill="1" applyBorder="1"/>
    <xf numFmtId="37" fontId="2" fillId="14" borderId="7" xfId="0" applyNumberFormat="1" applyFont="1" applyFill="1" applyBorder="1"/>
    <xf numFmtId="37" fontId="0" fillId="0" borderId="14" xfId="0" applyNumberFormat="1" applyFill="1" applyBorder="1"/>
    <xf numFmtId="0" fontId="12" fillId="0" borderId="6" xfId="0" applyFont="1" applyBorder="1" applyAlignment="1">
      <alignment wrapText="1"/>
    </xf>
    <xf numFmtId="0" fontId="12" fillId="14" borderId="2" xfId="0" applyFont="1" applyFill="1" applyBorder="1" applyAlignment="1">
      <alignment wrapText="1"/>
    </xf>
    <xf numFmtId="37" fontId="18" fillId="0" borderId="2" xfId="0" applyNumberFormat="1" applyFont="1" applyBorder="1"/>
    <xf numFmtId="37" fontId="18" fillId="0" borderId="2" xfId="0" applyNumberFormat="1" applyFont="1" applyFill="1" applyBorder="1"/>
    <xf numFmtId="37" fontId="2" fillId="0" borderId="1" xfId="0" applyNumberFormat="1" applyFont="1" applyBorder="1"/>
    <xf numFmtId="37" fontId="2" fillId="0" borderId="0" xfId="0" applyNumberFormat="1" applyFont="1"/>
    <xf numFmtId="37" fontId="2" fillId="7" borderId="15" xfId="0" applyNumberFormat="1" applyFont="1" applyFill="1" applyBorder="1"/>
    <xf numFmtId="0" fontId="12" fillId="10" borderId="6" xfId="0" applyFont="1" applyFill="1" applyBorder="1" applyAlignment="1">
      <alignment wrapText="1"/>
    </xf>
    <xf numFmtId="37" fontId="2" fillId="13" borderId="4" xfId="0" applyNumberFormat="1" applyFont="1" applyFill="1" applyBorder="1"/>
    <xf numFmtId="37" fontId="2" fillId="0" borderId="4" xfId="0" applyNumberFormat="1" applyFont="1" applyBorder="1"/>
    <xf numFmtId="49" fontId="1" fillId="10" borderId="2" xfId="0" applyNumberFormat="1" applyFont="1" applyFill="1" applyBorder="1" applyAlignment="1"/>
    <xf numFmtId="37" fontId="6" fillId="0" borderId="1" xfId="0" applyNumberFormat="1" applyFont="1" applyBorder="1"/>
    <xf numFmtId="37" fontId="6" fillId="0" borderId="16" xfId="0" applyNumberFormat="1" applyFont="1" applyBorder="1"/>
    <xf numFmtId="37" fontId="19" fillId="0" borderId="0" xfId="0" applyNumberFormat="1" applyFont="1"/>
    <xf numFmtId="37" fontId="2" fillId="0" borderId="17" xfId="0" applyNumberFormat="1" applyFont="1" applyBorder="1"/>
    <xf numFmtId="37" fontId="0" fillId="15" borderId="0" xfId="0" applyNumberFormat="1" applyFill="1" applyBorder="1"/>
    <xf numFmtId="0" fontId="0" fillId="15" borderId="0" xfId="0" applyFill="1" applyBorder="1" applyAlignment="1">
      <alignment wrapText="1"/>
    </xf>
    <xf numFmtId="49" fontId="1" fillId="7" borderId="11" xfId="0" applyNumberFormat="1" applyFont="1" applyFill="1" applyBorder="1"/>
    <xf numFmtId="49" fontId="14" fillId="7" borderId="11" xfId="0" applyNumberFormat="1" applyFont="1" applyFill="1" applyBorder="1"/>
    <xf numFmtId="0" fontId="12" fillId="7" borderId="11" xfId="0" applyFont="1" applyFill="1" applyBorder="1" applyAlignment="1">
      <alignment wrapText="1"/>
    </xf>
    <xf numFmtId="49" fontId="1" fillId="0" borderId="6" xfId="0" applyNumberFormat="1" applyFont="1" applyBorder="1"/>
    <xf numFmtId="49" fontId="1" fillId="15" borderId="2" xfId="0" applyNumberFormat="1" applyFont="1" applyFill="1" applyBorder="1"/>
    <xf numFmtId="37" fontId="1" fillId="15" borderId="2" xfId="0" applyNumberFormat="1" applyFont="1" applyFill="1" applyBorder="1" applyAlignment="1">
      <alignment wrapText="1"/>
    </xf>
    <xf numFmtId="37" fontId="21" fillId="15" borderId="2" xfId="0" applyNumberFormat="1" applyFont="1" applyFill="1" applyBorder="1"/>
    <xf numFmtId="37" fontId="13" fillId="15" borderId="2" xfId="0" applyNumberFormat="1" applyFont="1" applyFill="1" applyBorder="1"/>
    <xf numFmtId="37" fontId="0" fillId="15" borderId="2" xfId="0" applyNumberFormat="1" applyFill="1" applyBorder="1"/>
    <xf numFmtId="37" fontId="20" fillId="15" borderId="2" xfId="0" applyNumberFormat="1" applyFont="1" applyFill="1" applyBorder="1"/>
    <xf numFmtId="37" fontId="12" fillId="15" borderId="2" xfId="0" applyNumberFormat="1" applyFont="1" applyFill="1" applyBorder="1" applyAlignment="1">
      <alignment wrapText="1"/>
    </xf>
    <xf numFmtId="0" fontId="12" fillId="9" borderId="6" xfId="0" applyFont="1" applyFill="1" applyBorder="1" applyAlignment="1">
      <alignment wrapText="1"/>
    </xf>
    <xf numFmtId="49" fontId="1" fillId="7" borderId="3" xfId="0" applyNumberFormat="1" applyFont="1" applyFill="1" applyBorder="1"/>
    <xf numFmtId="37" fontId="6" fillId="7" borderId="18" xfId="0" applyNumberFormat="1" applyFont="1" applyFill="1" applyBorder="1"/>
    <xf numFmtId="37" fontId="2" fillId="13" borderId="17" xfId="0" applyNumberFormat="1" applyFont="1" applyFill="1" applyBorder="1"/>
    <xf numFmtId="37" fontId="2" fillId="13" borderId="19" xfId="0" applyNumberFormat="1" applyFont="1" applyFill="1" applyBorder="1"/>
    <xf numFmtId="37" fontId="2" fillId="16" borderId="6" xfId="0" applyNumberFormat="1" applyFont="1" applyFill="1" applyBorder="1"/>
    <xf numFmtId="0" fontId="12" fillId="7" borderId="2" xfId="0" applyFont="1" applyFill="1" applyBorder="1" applyAlignment="1">
      <alignment wrapText="1"/>
    </xf>
    <xf numFmtId="0" fontId="12" fillId="9" borderId="2" xfId="0" applyFont="1" applyFill="1" applyBorder="1" applyAlignment="1">
      <alignment wrapText="1"/>
    </xf>
    <xf numFmtId="37" fontId="2" fillId="0" borderId="12" xfId="0" applyNumberFormat="1" applyFont="1" applyBorder="1"/>
    <xf numFmtId="37" fontId="10" fillId="6" borderId="5" xfId="0" applyNumberFormat="1" applyFont="1" applyFill="1" applyBorder="1"/>
    <xf numFmtId="37" fontId="2" fillId="0" borderId="16" xfId="0" applyNumberFormat="1" applyFont="1" applyFill="1" applyBorder="1"/>
    <xf numFmtId="37" fontId="2" fillId="16" borderId="16" xfId="0" applyNumberFormat="1" applyFont="1" applyFill="1" applyBorder="1"/>
    <xf numFmtId="37" fontId="2" fillId="0" borderId="16" xfId="0" applyNumberFormat="1" applyFont="1" applyBorder="1"/>
    <xf numFmtId="37" fontId="2" fillId="6" borderId="16" xfId="0" applyNumberFormat="1" applyFont="1" applyFill="1" applyBorder="1"/>
    <xf numFmtId="37" fontId="2" fillId="10" borderId="6" xfId="0" applyNumberFormat="1" applyFont="1" applyFill="1" applyBorder="1"/>
    <xf numFmtId="0" fontId="12" fillId="10" borderId="2" xfId="0" applyFont="1" applyFill="1" applyBorder="1" applyAlignment="1">
      <alignment wrapText="1"/>
    </xf>
    <xf numFmtId="37" fontId="2" fillId="0" borderId="0" xfId="0" applyNumberFormat="1" applyFont="1" applyBorder="1"/>
    <xf numFmtId="37" fontId="2" fillId="10" borderId="5" xfId="0" applyNumberFormat="1" applyFont="1" applyFill="1" applyBorder="1"/>
    <xf numFmtId="49" fontId="1" fillId="0" borderId="2" xfId="0" applyNumberFormat="1" applyFont="1" applyBorder="1" applyAlignment="1">
      <alignment wrapText="1"/>
    </xf>
    <xf numFmtId="49" fontId="14" fillId="0" borderId="3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37" fontId="7" fillId="17" borderId="6" xfId="0" applyNumberFormat="1" applyFont="1" applyFill="1" applyBorder="1"/>
    <xf numFmtId="0" fontId="22" fillId="15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7" fontId="6" fillId="6" borderId="3" xfId="0" applyNumberFormat="1" applyFont="1" applyFill="1" applyBorder="1"/>
    <xf numFmtId="9" fontId="0" fillId="0" borderId="20" xfId="0" applyNumberFormat="1" applyBorder="1" applyAlignment="1">
      <alignment horizontal="center" vertical="center"/>
    </xf>
    <xf numFmtId="37" fontId="6" fillId="6" borderId="12" xfId="0" applyNumberFormat="1" applyFont="1" applyFill="1" applyBorder="1"/>
    <xf numFmtId="0" fontId="0" fillId="0" borderId="0" xfId="0" applyBorder="1" applyAlignment="1">
      <alignment horizontal="center" vertical="center" wrapText="1"/>
    </xf>
    <xf numFmtId="37" fontId="2" fillId="9" borderId="4" xfId="0" applyNumberFormat="1" applyFont="1" applyFill="1" applyBorder="1"/>
    <xf numFmtId="37" fontId="2" fillId="9" borderId="6" xfId="0" applyNumberFormat="1" applyFont="1" applyFill="1" applyBorder="1" applyAlignment="1">
      <alignment wrapText="1"/>
    </xf>
    <xf numFmtId="37" fontId="2" fillId="9" borderId="15" xfId="0" applyNumberFormat="1" applyFont="1" applyFill="1" applyBorder="1"/>
    <xf numFmtId="37" fontId="2" fillId="9" borderId="2" xfId="0" applyNumberFormat="1" applyFont="1" applyFill="1" applyBorder="1"/>
    <xf numFmtId="37" fontId="0" fillId="9" borderId="2" xfId="0" applyNumberFormat="1" applyFill="1" applyBorder="1"/>
    <xf numFmtId="0" fontId="24" fillId="18" borderId="0" xfId="0" applyFont="1" applyFill="1" applyAlignment="1">
      <alignment horizontal="right" wrapText="1"/>
    </xf>
    <xf numFmtId="0" fontId="25" fillId="18" borderId="0" xfId="0" applyFont="1" applyFill="1" applyAlignment="1">
      <alignment horizontal="right" wrapText="1"/>
    </xf>
    <xf numFmtId="0" fontId="24" fillId="19" borderId="0" xfId="0" applyFont="1" applyFill="1" applyAlignment="1">
      <alignment horizontal="right" wrapText="1"/>
    </xf>
    <xf numFmtId="8" fontId="24" fillId="19" borderId="0" xfId="0" applyNumberFormat="1" applyFont="1" applyFill="1" applyAlignment="1">
      <alignment horizontal="right" wrapText="1"/>
    </xf>
    <xf numFmtId="0" fontId="24" fillId="20" borderId="0" xfId="0" applyFont="1" applyFill="1" applyAlignment="1">
      <alignment horizontal="right" wrapText="1"/>
    </xf>
    <xf numFmtId="8" fontId="24" fillId="20" borderId="0" xfId="0" applyNumberFormat="1" applyFont="1" applyFill="1" applyAlignment="1">
      <alignment horizontal="right" wrapText="1"/>
    </xf>
    <xf numFmtId="0" fontId="0" fillId="0" borderId="0" xfId="0" applyBorder="1" applyAlignment="1">
      <alignment wrapText="1"/>
    </xf>
    <xf numFmtId="0" fontId="22" fillId="15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CC"/>
      <color rgb="FFFDE9D9"/>
      <color rgb="FFCCFF99"/>
      <color rgb="FFE5E0EC"/>
      <color rgb="FFEEF1F2"/>
      <color rgb="FFFFFF99"/>
      <color rgb="FFFFFFCC"/>
      <color rgb="FFC2D69A"/>
      <color rgb="FF0000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NC149"/>
  <sheetViews>
    <sheetView topLeftCell="A7" workbookViewId="0">
      <selection activeCell="A5817" sqref="A5759:XFD5817"/>
    </sheetView>
  </sheetViews>
  <sheetFormatPr defaultRowHeight="15"/>
  <cols>
    <col min="1" max="6" width="3" style="8" customWidth="1"/>
    <col min="7" max="7" width="28" style="8" customWidth="1"/>
    <col min="8" max="8" width="9.5703125" style="33" customWidth="1"/>
    <col min="9" max="10" width="9" style="33" hidden="1" customWidth="1"/>
    <col min="11" max="11" width="10.28515625" style="34" customWidth="1"/>
    <col min="12" max="12" width="12" style="33" hidden="1" customWidth="1"/>
    <col min="13" max="13" width="12.42578125" style="33" hidden="1" customWidth="1"/>
    <col min="14" max="14" width="10.5703125" style="41" customWidth="1"/>
    <col min="15" max="15" width="8.5703125" style="11" customWidth="1"/>
    <col min="16" max="16" width="11.140625" style="91" hidden="1" customWidth="1"/>
    <col min="17" max="17" width="10.5703125" style="33" hidden="1" customWidth="1"/>
    <col min="18" max="18" width="30" style="5" hidden="1" customWidth="1"/>
    <col min="19" max="19" width="10.5703125" style="41" customWidth="1"/>
    <col min="20" max="20" width="9.140625" style="11" customWidth="1"/>
    <col min="21" max="21" width="10.5703125" style="41" customWidth="1"/>
    <col min="22" max="22" width="9.42578125" style="11" customWidth="1"/>
    <col min="23" max="23" width="10.5703125" style="41" customWidth="1"/>
    <col min="24" max="24" width="9.140625" style="11" customWidth="1"/>
    <col min="25" max="25" width="10.5703125" style="41" customWidth="1"/>
    <col min="26" max="26" width="9.5703125" style="11" customWidth="1"/>
    <col min="27" max="7127" width="9.140625" style="5"/>
    <col min="7128" max="16384" width="9.140625" style="12"/>
  </cols>
  <sheetData>
    <row r="1" spans="1:7127" hidden="1">
      <c r="A1" s="6"/>
      <c r="B1" s="7" t="s">
        <v>100</v>
      </c>
      <c r="H1" s="9"/>
      <c r="I1" s="9"/>
      <c r="J1" s="9"/>
      <c r="K1" s="10"/>
      <c r="L1" s="9"/>
      <c r="M1" s="9"/>
      <c r="N1" s="39"/>
      <c r="P1" s="82"/>
      <c r="Q1" s="9"/>
      <c r="S1" s="39"/>
      <c r="U1" s="39"/>
      <c r="W1" s="39"/>
      <c r="Y1" s="39"/>
    </row>
    <row r="2" spans="1:7127" hidden="1">
      <c r="A2" s="13"/>
      <c r="B2" s="7" t="s">
        <v>101</v>
      </c>
      <c r="H2" s="9"/>
      <c r="I2" s="9"/>
      <c r="J2" s="9"/>
      <c r="K2" s="10"/>
      <c r="L2" s="9"/>
      <c r="M2" s="9"/>
      <c r="N2" s="39"/>
      <c r="P2" s="82"/>
      <c r="Q2" s="9"/>
      <c r="S2" s="39"/>
      <c r="U2" s="39"/>
      <c r="W2" s="39"/>
      <c r="Y2" s="39"/>
    </row>
    <row r="3" spans="1:7127" hidden="1">
      <c r="A3" s="14"/>
      <c r="B3" s="7" t="s">
        <v>124</v>
      </c>
      <c r="H3" s="9"/>
      <c r="I3" s="15"/>
      <c r="J3" s="15"/>
      <c r="K3" s="10"/>
      <c r="L3" s="9"/>
      <c r="M3" s="9"/>
      <c r="N3" s="39"/>
      <c r="P3" s="82"/>
      <c r="Q3" s="9"/>
      <c r="S3" s="39"/>
      <c r="U3" s="39"/>
      <c r="W3" s="39"/>
      <c r="Y3" s="39"/>
    </row>
    <row r="4" spans="1:7127" hidden="1">
      <c r="A4" s="16"/>
      <c r="B4" s="7" t="s">
        <v>125</v>
      </c>
      <c r="H4" s="9"/>
      <c r="I4" s="9"/>
      <c r="J4" s="9"/>
      <c r="K4" s="10"/>
      <c r="L4" s="9"/>
      <c r="M4" s="9"/>
      <c r="N4" s="39"/>
      <c r="P4" s="82"/>
      <c r="Q4" s="9"/>
      <c r="S4" s="39"/>
      <c r="U4" s="39"/>
      <c r="W4" s="39"/>
      <c r="Y4" s="39"/>
    </row>
    <row r="5" spans="1:7127" hidden="1">
      <c r="A5" s="69"/>
      <c r="B5" s="17" t="s">
        <v>102</v>
      </c>
      <c r="C5" s="18"/>
      <c r="D5" s="18"/>
      <c r="E5" s="18"/>
      <c r="F5" s="18"/>
      <c r="G5" s="18"/>
      <c r="H5" s="9"/>
      <c r="I5" s="9"/>
      <c r="J5" s="9"/>
      <c r="K5" s="10"/>
      <c r="L5" s="9"/>
      <c r="M5" s="9"/>
      <c r="N5" s="39"/>
      <c r="P5" s="82"/>
      <c r="Q5" s="9"/>
      <c r="S5" s="39"/>
      <c r="U5" s="39"/>
      <c r="W5" s="39"/>
      <c r="Y5" s="39"/>
    </row>
    <row r="6" spans="1:7127" hidden="1">
      <c r="A6" s="18"/>
      <c r="B6" s="18"/>
      <c r="C6" s="18"/>
      <c r="D6" s="18"/>
      <c r="E6" s="18"/>
      <c r="F6" s="18"/>
      <c r="G6" s="18"/>
      <c r="H6" s="9"/>
      <c r="I6" s="9"/>
      <c r="J6" s="9"/>
      <c r="K6" s="10"/>
      <c r="L6" s="9"/>
      <c r="M6" s="9"/>
      <c r="N6" s="39"/>
      <c r="P6" s="82"/>
      <c r="Q6" s="9"/>
      <c r="S6" s="39"/>
      <c r="U6" s="39"/>
      <c r="W6" s="39"/>
      <c r="Y6" s="39"/>
    </row>
    <row r="7" spans="1:7127" s="22" customFormat="1" ht="58.5" customHeight="1">
      <c r="A7" s="19"/>
      <c r="B7" s="19"/>
      <c r="C7" s="19"/>
      <c r="D7" s="19"/>
      <c r="E7" s="19"/>
      <c r="F7" s="19"/>
      <c r="G7" s="19"/>
      <c r="H7" s="20" t="s">
        <v>132</v>
      </c>
      <c r="I7" s="20" t="s">
        <v>117</v>
      </c>
      <c r="J7" s="20" t="s">
        <v>121</v>
      </c>
      <c r="K7" s="21" t="s">
        <v>133</v>
      </c>
      <c r="L7" s="20" t="s">
        <v>99</v>
      </c>
      <c r="M7" s="20" t="s">
        <v>0</v>
      </c>
      <c r="N7" s="21" t="s">
        <v>147</v>
      </c>
      <c r="O7" s="20"/>
      <c r="P7" s="83" t="s">
        <v>112</v>
      </c>
      <c r="Q7" s="20" t="s">
        <v>116</v>
      </c>
      <c r="R7" s="35"/>
      <c r="S7" s="21" t="s">
        <v>150</v>
      </c>
      <c r="T7" s="20"/>
      <c r="U7" s="21" t="s">
        <v>151</v>
      </c>
      <c r="V7" s="20"/>
      <c r="W7" s="21" t="s">
        <v>154</v>
      </c>
      <c r="X7" s="20"/>
      <c r="Y7" s="21" t="s">
        <v>155</v>
      </c>
      <c r="Z7" s="20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</row>
    <row r="8" spans="1:7127" s="67" customFormat="1" ht="21.75" customHeight="1">
      <c r="A8" s="61"/>
      <c r="B8" s="61" t="s">
        <v>111</v>
      </c>
      <c r="C8" s="61"/>
      <c r="D8" s="61"/>
      <c r="E8" s="61"/>
      <c r="F8" s="61"/>
      <c r="G8" s="61"/>
      <c r="H8" s="62"/>
      <c r="I8" s="62"/>
      <c r="J8" s="62"/>
      <c r="K8" s="63"/>
      <c r="L8" s="62"/>
      <c r="M8" s="62"/>
      <c r="N8" s="64"/>
      <c r="O8" s="65"/>
      <c r="P8" s="84"/>
      <c r="Q8" s="62"/>
      <c r="R8" s="66"/>
      <c r="S8" s="64"/>
      <c r="T8" s="65"/>
      <c r="U8" s="64"/>
      <c r="V8" s="65"/>
      <c r="W8" s="64"/>
      <c r="X8" s="65"/>
      <c r="Y8" s="64"/>
      <c r="Z8" s="6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  <c r="AEG8" s="66"/>
      <c r="AEH8" s="66"/>
      <c r="AEI8" s="66"/>
      <c r="AEJ8" s="66"/>
      <c r="AEK8" s="66"/>
      <c r="AEL8" s="66"/>
      <c r="AEM8" s="66"/>
      <c r="AEN8" s="66"/>
      <c r="AEO8" s="66"/>
      <c r="AEP8" s="66"/>
      <c r="AEQ8" s="66"/>
      <c r="AER8" s="66"/>
      <c r="AES8" s="66"/>
      <c r="AET8" s="66"/>
      <c r="AEU8" s="66"/>
      <c r="AEV8" s="66"/>
      <c r="AEW8" s="66"/>
      <c r="AEX8" s="66"/>
      <c r="AEY8" s="66"/>
      <c r="AEZ8" s="66"/>
      <c r="AFA8" s="66"/>
      <c r="AFB8" s="66"/>
      <c r="AFC8" s="66"/>
      <c r="AFD8" s="66"/>
      <c r="AFE8" s="66"/>
      <c r="AFF8" s="66"/>
      <c r="AFG8" s="66"/>
      <c r="AFH8" s="66"/>
      <c r="AFI8" s="66"/>
      <c r="AFJ8" s="66"/>
      <c r="AFK8" s="66"/>
      <c r="AFL8" s="66"/>
      <c r="AFM8" s="66"/>
      <c r="AFN8" s="66"/>
      <c r="AFO8" s="66"/>
      <c r="AFP8" s="66"/>
      <c r="AFQ8" s="66"/>
      <c r="AFR8" s="66"/>
      <c r="AFS8" s="66"/>
      <c r="AFT8" s="66"/>
      <c r="AFU8" s="66"/>
      <c r="AFV8" s="66"/>
      <c r="AFW8" s="66"/>
      <c r="AFX8" s="66"/>
      <c r="AFY8" s="66"/>
      <c r="AFZ8" s="66"/>
      <c r="AGA8" s="66"/>
      <c r="AGB8" s="66"/>
      <c r="AGC8" s="66"/>
      <c r="AGD8" s="66"/>
      <c r="AGE8" s="66"/>
      <c r="AGF8" s="66"/>
      <c r="AGG8" s="66"/>
      <c r="AGH8" s="66"/>
      <c r="AGI8" s="66"/>
      <c r="AGJ8" s="66"/>
      <c r="AGK8" s="66"/>
      <c r="AGL8" s="66"/>
      <c r="AGM8" s="66"/>
      <c r="AGN8" s="66"/>
      <c r="AGO8" s="66"/>
      <c r="AGP8" s="66"/>
      <c r="AGQ8" s="66"/>
      <c r="AGR8" s="66"/>
      <c r="AGS8" s="66"/>
      <c r="AGT8" s="66"/>
      <c r="AGU8" s="66"/>
      <c r="AGV8" s="66"/>
      <c r="AGW8" s="66"/>
      <c r="AGX8" s="66"/>
      <c r="AGY8" s="66"/>
      <c r="AGZ8" s="66"/>
      <c r="AHA8" s="66"/>
      <c r="AHB8" s="66"/>
      <c r="AHC8" s="66"/>
      <c r="AHD8" s="66"/>
      <c r="AHE8" s="66"/>
      <c r="AHF8" s="66"/>
      <c r="AHG8" s="66"/>
      <c r="AHH8" s="66"/>
      <c r="AHI8" s="66"/>
      <c r="AHJ8" s="66"/>
      <c r="AHK8" s="66"/>
      <c r="AHL8" s="66"/>
      <c r="AHM8" s="66"/>
      <c r="AHN8" s="66"/>
      <c r="AHO8" s="66"/>
      <c r="AHP8" s="66"/>
      <c r="AHQ8" s="66"/>
      <c r="AHR8" s="66"/>
      <c r="AHS8" s="66"/>
      <c r="AHT8" s="66"/>
      <c r="AHU8" s="66"/>
      <c r="AHV8" s="66"/>
      <c r="AHW8" s="66"/>
      <c r="AHX8" s="66"/>
      <c r="AHY8" s="66"/>
      <c r="AHZ8" s="66"/>
      <c r="AIA8" s="66"/>
      <c r="AIB8" s="66"/>
      <c r="AIC8" s="66"/>
      <c r="AID8" s="66"/>
      <c r="AIE8" s="66"/>
      <c r="AIF8" s="66"/>
      <c r="AIG8" s="66"/>
      <c r="AIH8" s="66"/>
      <c r="AII8" s="66"/>
      <c r="AIJ8" s="66"/>
      <c r="AIK8" s="66"/>
      <c r="AIL8" s="66"/>
      <c r="AIM8" s="66"/>
      <c r="AIN8" s="66"/>
      <c r="AIO8" s="66"/>
      <c r="AIP8" s="66"/>
      <c r="AIQ8" s="66"/>
      <c r="AIR8" s="66"/>
      <c r="AIS8" s="66"/>
      <c r="AIT8" s="66"/>
      <c r="AIU8" s="66"/>
      <c r="AIV8" s="66"/>
      <c r="AIW8" s="66"/>
      <c r="AIX8" s="66"/>
      <c r="AIY8" s="66"/>
      <c r="AIZ8" s="66"/>
      <c r="AJA8" s="66"/>
      <c r="AJB8" s="66"/>
      <c r="AJC8" s="66"/>
      <c r="AJD8" s="66"/>
      <c r="AJE8" s="66"/>
      <c r="AJF8" s="66"/>
      <c r="AJG8" s="66"/>
      <c r="AJH8" s="66"/>
      <c r="AJI8" s="66"/>
      <c r="AJJ8" s="66"/>
      <c r="AJK8" s="66"/>
      <c r="AJL8" s="66"/>
      <c r="AJM8" s="66"/>
      <c r="AJN8" s="66"/>
      <c r="AJO8" s="66"/>
      <c r="AJP8" s="66"/>
      <c r="AJQ8" s="66"/>
      <c r="AJR8" s="66"/>
      <c r="AJS8" s="66"/>
      <c r="AJT8" s="66"/>
      <c r="AJU8" s="66"/>
      <c r="AJV8" s="66"/>
      <c r="AJW8" s="66"/>
      <c r="AJX8" s="66"/>
      <c r="AJY8" s="66"/>
      <c r="AJZ8" s="66"/>
      <c r="AKA8" s="66"/>
      <c r="AKB8" s="66"/>
      <c r="AKC8" s="66"/>
      <c r="AKD8" s="66"/>
      <c r="AKE8" s="66"/>
      <c r="AKF8" s="66"/>
      <c r="AKG8" s="66"/>
      <c r="AKH8" s="66"/>
      <c r="AKI8" s="66"/>
      <c r="AKJ8" s="66"/>
      <c r="AKK8" s="66"/>
      <c r="AKL8" s="66"/>
      <c r="AKM8" s="66"/>
      <c r="AKN8" s="66"/>
      <c r="AKO8" s="66"/>
      <c r="AKP8" s="66"/>
      <c r="AKQ8" s="66"/>
      <c r="AKR8" s="66"/>
      <c r="AKS8" s="66"/>
      <c r="AKT8" s="66"/>
      <c r="AKU8" s="66"/>
      <c r="AKV8" s="66"/>
      <c r="AKW8" s="66"/>
      <c r="AKX8" s="66"/>
      <c r="AKY8" s="66"/>
      <c r="AKZ8" s="66"/>
      <c r="ALA8" s="66"/>
      <c r="ALB8" s="66"/>
      <c r="ALC8" s="66"/>
      <c r="ALD8" s="66"/>
      <c r="ALE8" s="66"/>
      <c r="ALF8" s="66"/>
      <c r="ALG8" s="66"/>
      <c r="ALH8" s="66"/>
      <c r="ALI8" s="66"/>
      <c r="ALJ8" s="66"/>
      <c r="ALK8" s="66"/>
      <c r="ALL8" s="66"/>
      <c r="ALM8" s="66"/>
      <c r="ALN8" s="66"/>
      <c r="ALO8" s="66"/>
      <c r="ALP8" s="66"/>
      <c r="ALQ8" s="66"/>
      <c r="ALR8" s="66"/>
      <c r="ALS8" s="66"/>
      <c r="ALT8" s="66"/>
      <c r="ALU8" s="66"/>
      <c r="ALV8" s="66"/>
      <c r="ALW8" s="66"/>
      <c r="ALX8" s="66"/>
      <c r="ALY8" s="66"/>
      <c r="ALZ8" s="66"/>
      <c r="AMA8" s="66"/>
      <c r="AMB8" s="66"/>
      <c r="AMC8" s="66"/>
      <c r="AMD8" s="66"/>
      <c r="AME8" s="66"/>
      <c r="AMF8" s="66"/>
      <c r="AMG8" s="66"/>
      <c r="AMH8" s="66"/>
      <c r="AMI8" s="66"/>
      <c r="AMJ8" s="66"/>
      <c r="AMK8" s="66"/>
      <c r="AML8" s="66"/>
      <c r="AMM8" s="66"/>
      <c r="AMN8" s="66"/>
      <c r="AMO8" s="66"/>
      <c r="AMP8" s="66"/>
      <c r="AMQ8" s="66"/>
      <c r="AMR8" s="66"/>
      <c r="AMS8" s="66"/>
      <c r="AMT8" s="66"/>
      <c r="AMU8" s="66"/>
      <c r="AMV8" s="66"/>
      <c r="AMW8" s="66"/>
      <c r="AMX8" s="66"/>
      <c r="AMY8" s="66"/>
      <c r="AMZ8" s="66"/>
      <c r="ANA8" s="66"/>
      <c r="ANB8" s="66"/>
      <c r="ANC8" s="66"/>
      <c r="AND8" s="66"/>
      <c r="ANE8" s="66"/>
      <c r="ANF8" s="66"/>
      <c r="ANG8" s="66"/>
      <c r="ANH8" s="66"/>
      <c r="ANI8" s="66"/>
      <c r="ANJ8" s="66"/>
      <c r="ANK8" s="66"/>
      <c r="ANL8" s="66"/>
      <c r="ANM8" s="66"/>
      <c r="ANN8" s="66"/>
      <c r="ANO8" s="66"/>
      <c r="ANP8" s="66"/>
      <c r="ANQ8" s="66"/>
      <c r="ANR8" s="66"/>
      <c r="ANS8" s="66"/>
      <c r="ANT8" s="66"/>
      <c r="ANU8" s="66"/>
      <c r="ANV8" s="66"/>
      <c r="ANW8" s="66"/>
      <c r="ANX8" s="66"/>
      <c r="ANY8" s="66"/>
      <c r="ANZ8" s="66"/>
      <c r="AOA8" s="66"/>
      <c r="AOB8" s="66"/>
      <c r="AOC8" s="66"/>
      <c r="AOD8" s="66"/>
      <c r="AOE8" s="66"/>
      <c r="AOF8" s="66"/>
      <c r="AOG8" s="66"/>
      <c r="AOH8" s="66"/>
      <c r="AOI8" s="66"/>
      <c r="AOJ8" s="66"/>
      <c r="AOK8" s="66"/>
      <c r="AOL8" s="66"/>
      <c r="AOM8" s="66"/>
      <c r="AON8" s="66"/>
      <c r="AOO8" s="66"/>
      <c r="AOP8" s="66"/>
      <c r="AOQ8" s="66"/>
      <c r="AOR8" s="66"/>
      <c r="AOS8" s="66"/>
      <c r="AOT8" s="66"/>
      <c r="AOU8" s="66"/>
      <c r="AOV8" s="66"/>
      <c r="AOW8" s="66"/>
      <c r="AOX8" s="66"/>
      <c r="AOY8" s="66"/>
      <c r="AOZ8" s="66"/>
      <c r="APA8" s="66"/>
      <c r="APB8" s="66"/>
      <c r="APC8" s="66"/>
      <c r="APD8" s="66"/>
      <c r="APE8" s="66"/>
      <c r="APF8" s="66"/>
      <c r="APG8" s="66"/>
      <c r="APH8" s="66"/>
      <c r="API8" s="66"/>
      <c r="APJ8" s="66"/>
      <c r="APK8" s="66"/>
      <c r="APL8" s="66"/>
      <c r="APM8" s="66"/>
      <c r="APN8" s="66"/>
      <c r="APO8" s="66"/>
      <c r="APP8" s="66"/>
      <c r="APQ8" s="66"/>
      <c r="APR8" s="66"/>
      <c r="APS8" s="66"/>
      <c r="APT8" s="66"/>
      <c r="APU8" s="66"/>
      <c r="APV8" s="66"/>
      <c r="APW8" s="66"/>
      <c r="APX8" s="66"/>
      <c r="APY8" s="66"/>
      <c r="APZ8" s="66"/>
      <c r="AQA8" s="66"/>
      <c r="AQB8" s="66"/>
      <c r="AQC8" s="66"/>
      <c r="AQD8" s="66"/>
      <c r="AQE8" s="66"/>
      <c r="AQF8" s="66"/>
      <c r="AQG8" s="66"/>
      <c r="AQH8" s="66"/>
      <c r="AQI8" s="66"/>
      <c r="AQJ8" s="66"/>
      <c r="AQK8" s="66"/>
      <c r="AQL8" s="66"/>
      <c r="AQM8" s="66"/>
      <c r="AQN8" s="66"/>
      <c r="AQO8" s="66"/>
      <c r="AQP8" s="66"/>
      <c r="AQQ8" s="66"/>
      <c r="AQR8" s="66"/>
      <c r="AQS8" s="66"/>
      <c r="AQT8" s="66"/>
      <c r="AQU8" s="66"/>
      <c r="AQV8" s="66"/>
      <c r="AQW8" s="66"/>
      <c r="AQX8" s="66"/>
      <c r="AQY8" s="66"/>
      <c r="AQZ8" s="66"/>
      <c r="ARA8" s="66"/>
      <c r="ARB8" s="66"/>
      <c r="ARC8" s="66"/>
      <c r="ARD8" s="66"/>
      <c r="ARE8" s="66"/>
      <c r="ARF8" s="66"/>
      <c r="ARG8" s="66"/>
      <c r="ARH8" s="66"/>
      <c r="ARI8" s="66"/>
      <c r="ARJ8" s="66"/>
      <c r="ARK8" s="66"/>
      <c r="ARL8" s="66"/>
      <c r="ARM8" s="66"/>
      <c r="ARN8" s="66"/>
      <c r="ARO8" s="66"/>
      <c r="ARP8" s="66"/>
      <c r="ARQ8" s="66"/>
      <c r="ARR8" s="66"/>
      <c r="ARS8" s="66"/>
      <c r="ART8" s="66"/>
      <c r="ARU8" s="66"/>
      <c r="ARV8" s="66"/>
      <c r="ARW8" s="66"/>
      <c r="ARX8" s="66"/>
      <c r="ARY8" s="66"/>
      <c r="ARZ8" s="66"/>
      <c r="ASA8" s="66"/>
      <c r="ASB8" s="66"/>
      <c r="ASC8" s="66"/>
      <c r="ASD8" s="66"/>
      <c r="ASE8" s="66"/>
      <c r="ASF8" s="66"/>
      <c r="ASG8" s="66"/>
      <c r="ASH8" s="66"/>
      <c r="ASI8" s="66"/>
      <c r="ASJ8" s="66"/>
      <c r="ASK8" s="66"/>
      <c r="ASL8" s="66"/>
      <c r="ASM8" s="66"/>
      <c r="ASN8" s="66"/>
      <c r="ASO8" s="66"/>
      <c r="ASP8" s="66"/>
      <c r="ASQ8" s="66"/>
      <c r="ASR8" s="66"/>
      <c r="ASS8" s="66"/>
      <c r="AST8" s="66"/>
      <c r="ASU8" s="66"/>
      <c r="ASV8" s="66"/>
      <c r="ASW8" s="66"/>
      <c r="ASX8" s="66"/>
      <c r="ASY8" s="66"/>
      <c r="ASZ8" s="66"/>
      <c r="ATA8" s="66"/>
      <c r="ATB8" s="66"/>
      <c r="ATC8" s="66"/>
      <c r="ATD8" s="66"/>
      <c r="ATE8" s="66"/>
      <c r="ATF8" s="66"/>
      <c r="ATG8" s="66"/>
      <c r="ATH8" s="66"/>
      <c r="ATI8" s="66"/>
      <c r="ATJ8" s="66"/>
      <c r="ATK8" s="66"/>
      <c r="ATL8" s="66"/>
      <c r="ATM8" s="66"/>
      <c r="ATN8" s="66"/>
      <c r="ATO8" s="66"/>
      <c r="ATP8" s="66"/>
      <c r="ATQ8" s="66"/>
      <c r="ATR8" s="66"/>
      <c r="ATS8" s="66"/>
      <c r="ATT8" s="66"/>
      <c r="ATU8" s="66"/>
      <c r="ATV8" s="66"/>
      <c r="ATW8" s="66"/>
      <c r="ATX8" s="66"/>
      <c r="ATY8" s="66"/>
      <c r="ATZ8" s="66"/>
      <c r="AUA8" s="66"/>
      <c r="AUB8" s="66"/>
      <c r="AUC8" s="66"/>
      <c r="AUD8" s="66"/>
      <c r="AUE8" s="66"/>
      <c r="AUF8" s="66"/>
      <c r="AUG8" s="66"/>
      <c r="AUH8" s="66"/>
      <c r="AUI8" s="66"/>
      <c r="AUJ8" s="66"/>
      <c r="AUK8" s="66"/>
      <c r="AUL8" s="66"/>
      <c r="AUM8" s="66"/>
      <c r="AUN8" s="66"/>
      <c r="AUO8" s="66"/>
      <c r="AUP8" s="66"/>
      <c r="AUQ8" s="66"/>
      <c r="AUR8" s="66"/>
      <c r="AUS8" s="66"/>
      <c r="AUT8" s="66"/>
      <c r="AUU8" s="66"/>
      <c r="AUV8" s="66"/>
      <c r="AUW8" s="66"/>
      <c r="AUX8" s="66"/>
      <c r="AUY8" s="66"/>
      <c r="AUZ8" s="66"/>
      <c r="AVA8" s="66"/>
      <c r="AVB8" s="66"/>
      <c r="AVC8" s="66"/>
      <c r="AVD8" s="66"/>
      <c r="AVE8" s="66"/>
      <c r="AVF8" s="66"/>
      <c r="AVG8" s="66"/>
      <c r="AVH8" s="66"/>
      <c r="AVI8" s="66"/>
      <c r="AVJ8" s="66"/>
      <c r="AVK8" s="66"/>
      <c r="AVL8" s="66"/>
      <c r="AVM8" s="66"/>
      <c r="AVN8" s="66"/>
      <c r="AVO8" s="66"/>
      <c r="AVP8" s="66"/>
      <c r="AVQ8" s="66"/>
      <c r="AVR8" s="66"/>
      <c r="AVS8" s="66"/>
      <c r="AVT8" s="66"/>
      <c r="AVU8" s="66"/>
      <c r="AVV8" s="66"/>
      <c r="AVW8" s="66"/>
      <c r="AVX8" s="66"/>
      <c r="AVY8" s="66"/>
      <c r="AVZ8" s="66"/>
      <c r="AWA8" s="66"/>
      <c r="AWB8" s="66"/>
      <c r="AWC8" s="66"/>
      <c r="AWD8" s="66"/>
      <c r="AWE8" s="66"/>
      <c r="AWF8" s="66"/>
      <c r="AWG8" s="66"/>
      <c r="AWH8" s="66"/>
      <c r="AWI8" s="66"/>
      <c r="AWJ8" s="66"/>
      <c r="AWK8" s="66"/>
      <c r="AWL8" s="66"/>
      <c r="AWM8" s="66"/>
      <c r="AWN8" s="66"/>
      <c r="AWO8" s="66"/>
      <c r="AWP8" s="66"/>
      <c r="AWQ8" s="66"/>
      <c r="AWR8" s="66"/>
      <c r="AWS8" s="66"/>
      <c r="AWT8" s="66"/>
      <c r="AWU8" s="66"/>
      <c r="AWV8" s="66"/>
      <c r="AWW8" s="66"/>
      <c r="AWX8" s="66"/>
      <c r="AWY8" s="66"/>
      <c r="AWZ8" s="66"/>
      <c r="AXA8" s="66"/>
      <c r="AXB8" s="66"/>
      <c r="AXC8" s="66"/>
      <c r="AXD8" s="66"/>
      <c r="AXE8" s="66"/>
      <c r="AXF8" s="66"/>
      <c r="AXG8" s="66"/>
      <c r="AXH8" s="66"/>
      <c r="AXI8" s="66"/>
      <c r="AXJ8" s="66"/>
      <c r="AXK8" s="66"/>
      <c r="AXL8" s="66"/>
      <c r="AXM8" s="66"/>
      <c r="AXN8" s="66"/>
      <c r="AXO8" s="66"/>
      <c r="AXP8" s="66"/>
      <c r="AXQ8" s="66"/>
      <c r="AXR8" s="66"/>
      <c r="AXS8" s="66"/>
      <c r="AXT8" s="66"/>
      <c r="AXU8" s="66"/>
      <c r="AXV8" s="66"/>
      <c r="AXW8" s="66"/>
      <c r="AXX8" s="66"/>
      <c r="AXY8" s="66"/>
      <c r="AXZ8" s="66"/>
      <c r="AYA8" s="66"/>
      <c r="AYB8" s="66"/>
      <c r="AYC8" s="66"/>
      <c r="AYD8" s="66"/>
      <c r="AYE8" s="66"/>
      <c r="AYF8" s="66"/>
      <c r="AYG8" s="66"/>
      <c r="AYH8" s="66"/>
      <c r="AYI8" s="66"/>
      <c r="AYJ8" s="66"/>
      <c r="AYK8" s="66"/>
      <c r="AYL8" s="66"/>
      <c r="AYM8" s="66"/>
      <c r="AYN8" s="66"/>
      <c r="AYO8" s="66"/>
      <c r="AYP8" s="66"/>
      <c r="AYQ8" s="66"/>
      <c r="AYR8" s="66"/>
      <c r="AYS8" s="66"/>
      <c r="AYT8" s="66"/>
      <c r="AYU8" s="66"/>
      <c r="AYV8" s="66"/>
      <c r="AYW8" s="66"/>
      <c r="AYX8" s="66"/>
      <c r="AYY8" s="66"/>
      <c r="AYZ8" s="66"/>
      <c r="AZA8" s="66"/>
      <c r="AZB8" s="66"/>
      <c r="AZC8" s="66"/>
      <c r="AZD8" s="66"/>
      <c r="AZE8" s="66"/>
      <c r="AZF8" s="66"/>
      <c r="AZG8" s="66"/>
      <c r="AZH8" s="66"/>
      <c r="AZI8" s="66"/>
      <c r="AZJ8" s="66"/>
      <c r="AZK8" s="66"/>
      <c r="AZL8" s="66"/>
      <c r="AZM8" s="66"/>
      <c r="AZN8" s="66"/>
      <c r="AZO8" s="66"/>
      <c r="AZP8" s="66"/>
      <c r="AZQ8" s="66"/>
      <c r="AZR8" s="66"/>
      <c r="AZS8" s="66"/>
      <c r="AZT8" s="66"/>
      <c r="AZU8" s="66"/>
      <c r="AZV8" s="66"/>
      <c r="AZW8" s="66"/>
      <c r="AZX8" s="66"/>
      <c r="AZY8" s="66"/>
      <c r="AZZ8" s="66"/>
      <c r="BAA8" s="66"/>
      <c r="BAB8" s="66"/>
      <c r="BAC8" s="66"/>
      <c r="BAD8" s="66"/>
      <c r="BAE8" s="66"/>
      <c r="BAF8" s="66"/>
      <c r="BAG8" s="66"/>
      <c r="BAH8" s="66"/>
      <c r="BAI8" s="66"/>
      <c r="BAJ8" s="66"/>
      <c r="BAK8" s="66"/>
      <c r="BAL8" s="66"/>
      <c r="BAM8" s="66"/>
      <c r="BAN8" s="66"/>
      <c r="BAO8" s="66"/>
      <c r="BAP8" s="66"/>
      <c r="BAQ8" s="66"/>
      <c r="BAR8" s="66"/>
      <c r="BAS8" s="66"/>
      <c r="BAT8" s="66"/>
      <c r="BAU8" s="66"/>
      <c r="BAV8" s="66"/>
      <c r="BAW8" s="66"/>
      <c r="BAX8" s="66"/>
      <c r="BAY8" s="66"/>
      <c r="BAZ8" s="66"/>
      <c r="BBA8" s="66"/>
      <c r="BBB8" s="66"/>
      <c r="BBC8" s="66"/>
      <c r="BBD8" s="66"/>
      <c r="BBE8" s="66"/>
      <c r="BBF8" s="66"/>
      <c r="BBG8" s="66"/>
      <c r="BBH8" s="66"/>
      <c r="BBI8" s="66"/>
      <c r="BBJ8" s="66"/>
      <c r="BBK8" s="66"/>
      <c r="BBL8" s="66"/>
      <c r="BBM8" s="66"/>
      <c r="BBN8" s="66"/>
      <c r="BBO8" s="66"/>
      <c r="BBP8" s="66"/>
      <c r="BBQ8" s="66"/>
      <c r="BBR8" s="66"/>
      <c r="BBS8" s="66"/>
      <c r="BBT8" s="66"/>
      <c r="BBU8" s="66"/>
      <c r="BBV8" s="66"/>
      <c r="BBW8" s="66"/>
      <c r="BBX8" s="66"/>
      <c r="BBY8" s="66"/>
      <c r="BBZ8" s="66"/>
      <c r="BCA8" s="66"/>
      <c r="BCB8" s="66"/>
      <c r="BCC8" s="66"/>
      <c r="BCD8" s="66"/>
      <c r="BCE8" s="66"/>
      <c r="BCF8" s="66"/>
      <c r="BCG8" s="66"/>
      <c r="BCH8" s="66"/>
      <c r="BCI8" s="66"/>
      <c r="BCJ8" s="66"/>
      <c r="BCK8" s="66"/>
      <c r="BCL8" s="66"/>
      <c r="BCM8" s="66"/>
      <c r="BCN8" s="66"/>
      <c r="BCO8" s="66"/>
      <c r="BCP8" s="66"/>
      <c r="BCQ8" s="66"/>
      <c r="BCR8" s="66"/>
      <c r="BCS8" s="66"/>
      <c r="BCT8" s="66"/>
      <c r="BCU8" s="66"/>
      <c r="BCV8" s="66"/>
      <c r="BCW8" s="66"/>
      <c r="BCX8" s="66"/>
      <c r="BCY8" s="66"/>
      <c r="BCZ8" s="66"/>
      <c r="BDA8" s="66"/>
      <c r="BDB8" s="66"/>
      <c r="BDC8" s="66"/>
      <c r="BDD8" s="66"/>
      <c r="BDE8" s="66"/>
      <c r="BDF8" s="66"/>
      <c r="BDG8" s="66"/>
      <c r="BDH8" s="66"/>
      <c r="BDI8" s="66"/>
      <c r="BDJ8" s="66"/>
      <c r="BDK8" s="66"/>
      <c r="BDL8" s="66"/>
      <c r="BDM8" s="66"/>
      <c r="BDN8" s="66"/>
      <c r="BDO8" s="66"/>
      <c r="BDP8" s="66"/>
      <c r="BDQ8" s="66"/>
      <c r="BDR8" s="66"/>
      <c r="BDS8" s="66"/>
      <c r="BDT8" s="66"/>
      <c r="BDU8" s="66"/>
      <c r="BDV8" s="66"/>
      <c r="BDW8" s="66"/>
      <c r="BDX8" s="66"/>
      <c r="BDY8" s="66"/>
      <c r="BDZ8" s="66"/>
      <c r="BEA8" s="66"/>
      <c r="BEB8" s="66"/>
      <c r="BEC8" s="66"/>
      <c r="BED8" s="66"/>
      <c r="BEE8" s="66"/>
      <c r="BEF8" s="66"/>
      <c r="BEG8" s="66"/>
      <c r="BEH8" s="66"/>
      <c r="BEI8" s="66"/>
      <c r="BEJ8" s="66"/>
      <c r="BEK8" s="66"/>
      <c r="BEL8" s="66"/>
      <c r="BEM8" s="66"/>
      <c r="BEN8" s="66"/>
      <c r="BEO8" s="66"/>
      <c r="BEP8" s="66"/>
      <c r="BEQ8" s="66"/>
      <c r="BER8" s="66"/>
      <c r="BES8" s="66"/>
      <c r="BET8" s="66"/>
      <c r="BEU8" s="66"/>
      <c r="BEV8" s="66"/>
      <c r="BEW8" s="66"/>
      <c r="BEX8" s="66"/>
      <c r="BEY8" s="66"/>
      <c r="BEZ8" s="66"/>
      <c r="BFA8" s="66"/>
      <c r="BFB8" s="66"/>
      <c r="BFC8" s="66"/>
      <c r="BFD8" s="66"/>
      <c r="BFE8" s="66"/>
      <c r="BFF8" s="66"/>
      <c r="BFG8" s="66"/>
      <c r="BFH8" s="66"/>
      <c r="BFI8" s="66"/>
      <c r="BFJ8" s="66"/>
      <c r="BFK8" s="66"/>
      <c r="BFL8" s="66"/>
      <c r="BFM8" s="66"/>
      <c r="BFN8" s="66"/>
      <c r="BFO8" s="66"/>
      <c r="BFP8" s="66"/>
      <c r="BFQ8" s="66"/>
      <c r="BFR8" s="66"/>
      <c r="BFS8" s="66"/>
      <c r="BFT8" s="66"/>
      <c r="BFU8" s="66"/>
      <c r="BFV8" s="66"/>
      <c r="BFW8" s="66"/>
      <c r="BFX8" s="66"/>
      <c r="BFY8" s="66"/>
      <c r="BFZ8" s="66"/>
      <c r="BGA8" s="66"/>
      <c r="BGB8" s="66"/>
      <c r="BGC8" s="66"/>
      <c r="BGD8" s="66"/>
      <c r="BGE8" s="66"/>
      <c r="BGF8" s="66"/>
      <c r="BGG8" s="66"/>
      <c r="BGH8" s="66"/>
      <c r="BGI8" s="66"/>
      <c r="BGJ8" s="66"/>
      <c r="BGK8" s="66"/>
      <c r="BGL8" s="66"/>
      <c r="BGM8" s="66"/>
      <c r="BGN8" s="66"/>
      <c r="BGO8" s="66"/>
      <c r="BGP8" s="66"/>
      <c r="BGQ8" s="66"/>
      <c r="BGR8" s="66"/>
      <c r="BGS8" s="66"/>
      <c r="BGT8" s="66"/>
      <c r="BGU8" s="66"/>
      <c r="BGV8" s="66"/>
      <c r="BGW8" s="66"/>
      <c r="BGX8" s="66"/>
      <c r="BGY8" s="66"/>
      <c r="BGZ8" s="66"/>
      <c r="BHA8" s="66"/>
      <c r="BHB8" s="66"/>
      <c r="BHC8" s="66"/>
      <c r="BHD8" s="66"/>
      <c r="BHE8" s="66"/>
      <c r="BHF8" s="66"/>
      <c r="BHG8" s="66"/>
      <c r="BHH8" s="66"/>
      <c r="BHI8" s="66"/>
      <c r="BHJ8" s="66"/>
      <c r="BHK8" s="66"/>
      <c r="BHL8" s="66"/>
      <c r="BHM8" s="66"/>
      <c r="BHN8" s="66"/>
      <c r="BHO8" s="66"/>
      <c r="BHP8" s="66"/>
      <c r="BHQ8" s="66"/>
      <c r="BHR8" s="66"/>
      <c r="BHS8" s="66"/>
      <c r="BHT8" s="66"/>
      <c r="BHU8" s="66"/>
      <c r="BHV8" s="66"/>
      <c r="BHW8" s="66"/>
      <c r="BHX8" s="66"/>
      <c r="BHY8" s="66"/>
      <c r="BHZ8" s="66"/>
      <c r="BIA8" s="66"/>
      <c r="BIB8" s="66"/>
      <c r="BIC8" s="66"/>
      <c r="BID8" s="66"/>
      <c r="BIE8" s="66"/>
      <c r="BIF8" s="66"/>
      <c r="BIG8" s="66"/>
      <c r="BIH8" s="66"/>
      <c r="BII8" s="66"/>
      <c r="BIJ8" s="66"/>
      <c r="BIK8" s="66"/>
      <c r="BIL8" s="66"/>
      <c r="BIM8" s="66"/>
      <c r="BIN8" s="66"/>
      <c r="BIO8" s="66"/>
      <c r="BIP8" s="66"/>
      <c r="BIQ8" s="66"/>
      <c r="BIR8" s="66"/>
      <c r="BIS8" s="66"/>
      <c r="BIT8" s="66"/>
      <c r="BIU8" s="66"/>
      <c r="BIV8" s="66"/>
      <c r="BIW8" s="66"/>
      <c r="BIX8" s="66"/>
      <c r="BIY8" s="66"/>
      <c r="BIZ8" s="66"/>
      <c r="BJA8" s="66"/>
      <c r="BJB8" s="66"/>
      <c r="BJC8" s="66"/>
      <c r="BJD8" s="66"/>
      <c r="BJE8" s="66"/>
      <c r="BJF8" s="66"/>
      <c r="BJG8" s="66"/>
      <c r="BJH8" s="66"/>
      <c r="BJI8" s="66"/>
      <c r="BJJ8" s="66"/>
      <c r="BJK8" s="66"/>
      <c r="BJL8" s="66"/>
      <c r="BJM8" s="66"/>
      <c r="BJN8" s="66"/>
      <c r="BJO8" s="66"/>
      <c r="BJP8" s="66"/>
      <c r="BJQ8" s="66"/>
      <c r="BJR8" s="66"/>
      <c r="BJS8" s="66"/>
      <c r="BJT8" s="66"/>
      <c r="BJU8" s="66"/>
      <c r="BJV8" s="66"/>
      <c r="BJW8" s="66"/>
      <c r="BJX8" s="66"/>
      <c r="BJY8" s="66"/>
      <c r="BJZ8" s="66"/>
      <c r="BKA8" s="66"/>
      <c r="BKB8" s="66"/>
      <c r="BKC8" s="66"/>
      <c r="BKD8" s="66"/>
      <c r="BKE8" s="66"/>
      <c r="BKF8" s="66"/>
      <c r="BKG8" s="66"/>
      <c r="BKH8" s="66"/>
      <c r="BKI8" s="66"/>
      <c r="BKJ8" s="66"/>
      <c r="BKK8" s="66"/>
      <c r="BKL8" s="66"/>
      <c r="BKM8" s="66"/>
      <c r="BKN8" s="66"/>
      <c r="BKO8" s="66"/>
      <c r="BKP8" s="66"/>
      <c r="BKQ8" s="66"/>
      <c r="BKR8" s="66"/>
      <c r="BKS8" s="66"/>
      <c r="BKT8" s="66"/>
      <c r="BKU8" s="66"/>
      <c r="BKV8" s="66"/>
      <c r="BKW8" s="66"/>
      <c r="BKX8" s="66"/>
      <c r="BKY8" s="66"/>
      <c r="BKZ8" s="66"/>
      <c r="BLA8" s="66"/>
      <c r="BLB8" s="66"/>
      <c r="BLC8" s="66"/>
      <c r="BLD8" s="66"/>
      <c r="BLE8" s="66"/>
      <c r="BLF8" s="66"/>
      <c r="BLG8" s="66"/>
      <c r="BLH8" s="66"/>
      <c r="BLI8" s="66"/>
      <c r="BLJ8" s="66"/>
      <c r="BLK8" s="66"/>
      <c r="BLL8" s="66"/>
      <c r="BLM8" s="66"/>
      <c r="BLN8" s="66"/>
      <c r="BLO8" s="66"/>
      <c r="BLP8" s="66"/>
      <c r="BLQ8" s="66"/>
      <c r="BLR8" s="66"/>
      <c r="BLS8" s="66"/>
      <c r="BLT8" s="66"/>
      <c r="BLU8" s="66"/>
      <c r="BLV8" s="66"/>
      <c r="BLW8" s="66"/>
      <c r="BLX8" s="66"/>
      <c r="BLY8" s="66"/>
      <c r="BLZ8" s="66"/>
      <c r="BMA8" s="66"/>
      <c r="BMB8" s="66"/>
      <c r="BMC8" s="66"/>
      <c r="BMD8" s="66"/>
      <c r="BME8" s="66"/>
      <c r="BMF8" s="66"/>
      <c r="BMG8" s="66"/>
      <c r="BMH8" s="66"/>
      <c r="BMI8" s="66"/>
      <c r="BMJ8" s="66"/>
      <c r="BMK8" s="66"/>
      <c r="BML8" s="66"/>
      <c r="BMM8" s="66"/>
      <c r="BMN8" s="66"/>
      <c r="BMO8" s="66"/>
      <c r="BMP8" s="66"/>
      <c r="BMQ8" s="66"/>
      <c r="BMR8" s="66"/>
      <c r="BMS8" s="66"/>
      <c r="BMT8" s="66"/>
      <c r="BMU8" s="66"/>
      <c r="BMV8" s="66"/>
      <c r="BMW8" s="66"/>
      <c r="BMX8" s="66"/>
      <c r="BMY8" s="66"/>
      <c r="BMZ8" s="66"/>
      <c r="BNA8" s="66"/>
      <c r="BNB8" s="66"/>
      <c r="BNC8" s="66"/>
      <c r="BND8" s="66"/>
      <c r="BNE8" s="66"/>
      <c r="BNF8" s="66"/>
      <c r="BNG8" s="66"/>
      <c r="BNH8" s="66"/>
      <c r="BNI8" s="66"/>
      <c r="BNJ8" s="66"/>
      <c r="BNK8" s="66"/>
      <c r="BNL8" s="66"/>
      <c r="BNM8" s="66"/>
      <c r="BNN8" s="66"/>
      <c r="BNO8" s="66"/>
      <c r="BNP8" s="66"/>
      <c r="BNQ8" s="66"/>
      <c r="BNR8" s="66"/>
      <c r="BNS8" s="66"/>
      <c r="BNT8" s="66"/>
      <c r="BNU8" s="66"/>
      <c r="BNV8" s="66"/>
      <c r="BNW8" s="66"/>
      <c r="BNX8" s="66"/>
      <c r="BNY8" s="66"/>
      <c r="BNZ8" s="66"/>
      <c r="BOA8" s="66"/>
      <c r="BOB8" s="66"/>
      <c r="BOC8" s="66"/>
      <c r="BOD8" s="66"/>
      <c r="BOE8" s="66"/>
      <c r="BOF8" s="66"/>
      <c r="BOG8" s="66"/>
      <c r="BOH8" s="66"/>
      <c r="BOI8" s="66"/>
      <c r="BOJ8" s="66"/>
      <c r="BOK8" s="66"/>
      <c r="BOL8" s="66"/>
      <c r="BOM8" s="66"/>
      <c r="BON8" s="66"/>
      <c r="BOO8" s="66"/>
      <c r="BOP8" s="66"/>
      <c r="BOQ8" s="66"/>
      <c r="BOR8" s="66"/>
      <c r="BOS8" s="66"/>
      <c r="BOT8" s="66"/>
      <c r="BOU8" s="66"/>
      <c r="BOV8" s="66"/>
      <c r="BOW8" s="66"/>
      <c r="BOX8" s="66"/>
      <c r="BOY8" s="66"/>
      <c r="BOZ8" s="66"/>
      <c r="BPA8" s="66"/>
      <c r="BPB8" s="66"/>
      <c r="BPC8" s="66"/>
      <c r="BPD8" s="66"/>
      <c r="BPE8" s="66"/>
      <c r="BPF8" s="66"/>
      <c r="BPG8" s="66"/>
      <c r="BPH8" s="66"/>
      <c r="BPI8" s="66"/>
      <c r="BPJ8" s="66"/>
      <c r="BPK8" s="66"/>
      <c r="BPL8" s="66"/>
      <c r="BPM8" s="66"/>
      <c r="BPN8" s="66"/>
      <c r="BPO8" s="66"/>
      <c r="BPP8" s="66"/>
      <c r="BPQ8" s="66"/>
      <c r="BPR8" s="66"/>
      <c r="BPS8" s="66"/>
      <c r="BPT8" s="66"/>
      <c r="BPU8" s="66"/>
      <c r="BPV8" s="66"/>
      <c r="BPW8" s="66"/>
      <c r="BPX8" s="66"/>
      <c r="BPY8" s="66"/>
      <c r="BPZ8" s="66"/>
      <c r="BQA8" s="66"/>
      <c r="BQB8" s="66"/>
      <c r="BQC8" s="66"/>
      <c r="BQD8" s="66"/>
      <c r="BQE8" s="66"/>
      <c r="BQF8" s="66"/>
      <c r="BQG8" s="66"/>
      <c r="BQH8" s="66"/>
      <c r="BQI8" s="66"/>
      <c r="BQJ8" s="66"/>
      <c r="BQK8" s="66"/>
      <c r="BQL8" s="66"/>
      <c r="BQM8" s="66"/>
      <c r="BQN8" s="66"/>
      <c r="BQO8" s="66"/>
      <c r="BQP8" s="66"/>
      <c r="BQQ8" s="66"/>
      <c r="BQR8" s="66"/>
      <c r="BQS8" s="66"/>
      <c r="BQT8" s="66"/>
      <c r="BQU8" s="66"/>
      <c r="BQV8" s="66"/>
      <c r="BQW8" s="66"/>
      <c r="BQX8" s="66"/>
      <c r="BQY8" s="66"/>
      <c r="BQZ8" s="66"/>
      <c r="BRA8" s="66"/>
      <c r="BRB8" s="66"/>
      <c r="BRC8" s="66"/>
      <c r="BRD8" s="66"/>
      <c r="BRE8" s="66"/>
      <c r="BRF8" s="66"/>
      <c r="BRG8" s="66"/>
      <c r="BRH8" s="66"/>
      <c r="BRI8" s="66"/>
      <c r="BRJ8" s="66"/>
      <c r="BRK8" s="66"/>
      <c r="BRL8" s="66"/>
      <c r="BRM8" s="66"/>
      <c r="BRN8" s="66"/>
      <c r="BRO8" s="66"/>
      <c r="BRP8" s="66"/>
      <c r="BRQ8" s="66"/>
      <c r="BRR8" s="66"/>
      <c r="BRS8" s="66"/>
      <c r="BRT8" s="66"/>
      <c r="BRU8" s="66"/>
      <c r="BRV8" s="66"/>
      <c r="BRW8" s="66"/>
      <c r="BRX8" s="66"/>
      <c r="BRY8" s="66"/>
      <c r="BRZ8" s="66"/>
      <c r="BSA8" s="66"/>
      <c r="BSB8" s="66"/>
      <c r="BSC8" s="66"/>
      <c r="BSD8" s="66"/>
      <c r="BSE8" s="66"/>
      <c r="BSF8" s="66"/>
      <c r="BSG8" s="66"/>
      <c r="BSH8" s="66"/>
      <c r="BSI8" s="66"/>
      <c r="BSJ8" s="66"/>
      <c r="BSK8" s="66"/>
      <c r="BSL8" s="66"/>
      <c r="BSM8" s="66"/>
      <c r="BSN8" s="66"/>
      <c r="BSO8" s="66"/>
      <c r="BSP8" s="66"/>
      <c r="BSQ8" s="66"/>
      <c r="BSR8" s="66"/>
      <c r="BSS8" s="66"/>
      <c r="BST8" s="66"/>
      <c r="BSU8" s="66"/>
      <c r="BSV8" s="66"/>
      <c r="BSW8" s="66"/>
      <c r="BSX8" s="66"/>
      <c r="BSY8" s="66"/>
      <c r="BSZ8" s="66"/>
      <c r="BTA8" s="66"/>
      <c r="BTB8" s="66"/>
      <c r="BTC8" s="66"/>
      <c r="BTD8" s="66"/>
      <c r="BTE8" s="66"/>
      <c r="BTF8" s="66"/>
      <c r="BTG8" s="66"/>
      <c r="BTH8" s="66"/>
      <c r="BTI8" s="66"/>
      <c r="BTJ8" s="66"/>
      <c r="BTK8" s="66"/>
      <c r="BTL8" s="66"/>
      <c r="BTM8" s="66"/>
      <c r="BTN8" s="66"/>
      <c r="BTO8" s="66"/>
      <c r="BTP8" s="66"/>
      <c r="BTQ8" s="66"/>
      <c r="BTR8" s="66"/>
      <c r="BTS8" s="66"/>
      <c r="BTT8" s="66"/>
      <c r="BTU8" s="66"/>
      <c r="BTV8" s="66"/>
      <c r="BTW8" s="66"/>
      <c r="BTX8" s="66"/>
      <c r="BTY8" s="66"/>
      <c r="BTZ8" s="66"/>
      <c r="BUA8" s="66"/>
      <c r="BUB8" s="66"/>
      <c r="BUC8" s="66"/>
      <c r="BUD8" s="66"/>
      <c r="BUE8" s="66"/>
      <c r="BUF8" s="66"/>
      <c r="BUG8" s="66"/>
      <c r="BUH8" s="66"/>
      <c r="BUI8" s="66"/>
      <c r="BUJ8" s="66"/>
      <c r="BUK8" s="66"/>
      <c r="BUL8" s="66"/>
      <c r="BUM8" s="66"/>
      <c r="BUN8" s="66"/>
      <c r="BUO8" s="66"/>
      <c r="BUP8" s="66"/>
      <c r="BUQ8" s="66"/>
      <c r="BUR8" s="66"/>
      <c r="BUS8" s="66"/>
      <c r="BUT8" s="66"/>
      <c r="BUU8" s="66"/>
      <c r="BUV8" s="66"/>
      <c r="BUW8" s="66"/>
      <c r="BUX8" s="66"/>
      <c r="BUY8" s="66"/>
      <c r="BUZ8" s="66"/>
      <c r="BVA8" s="66"/>
      <c r="BVB8" s="66"/>
      <c r="BVC8" s="66"/>
      <c r="BVD8" s="66"/>
      <c r="BVE8" s="66"/>
      <c r="BVF8" s="66"/>
      <c r="BVG8" s="66"/>
      <c r="BVH8" s="66"/>
      <c r="BVI8" s="66"/>
      <c r="BVJ8" s="66"/>
      <c r="BVK8" s="66"/>
      <c r="BVL8" s="66"/>
      <c r="BVM8" s="66"/>
      <c r="BVN8" s="66"/>
      <c r="BVO8" s="66"/>
      <c r="BVP8" s="66"/>
      <c r="BVQ8" s="66"/>
      <c r="BVR8" s="66"/>
      <c r="BVS8" s="66"/>
      <c r="BVT8" s="66"/>
      <c r="BVU8" s="66"/>
      <c r="BVV8" s="66"/>
      <c r="BVW8" s="66"/>
      <c r="BVX8" s="66"/>
      <c r="BVY8" s="66"/>
      <c r="BVZ8" s="66"/>
      <c r="BWA8" s="66"/>
      <c r="BWB8" s="66"/>
      <c r="BWC8" s="66"/>
      <c r="BWD8" s="66"/>
      <c r="BWE8" s="66"/>
      <c r="BWF8" s="66"/>
      <c r="BWG8" s="66"/>
      <c r="BWH8" s="66"/>
      <c r="BWI8" s="66"/>
      <c r="BWJ8" s="66"/>
      <c r="BWK8" s="66"/>
      <c r="BWL8" s="66"/>
      <c r="BWM8" s="66"/>
      <c r="BWN8" s="66"/>
      <c r="BWO8" s="66"/>
      <c r="BWP8" s="66"/>
      <c r="BWQ8" s="66"/>
      <c r="BWR8" s="66"/>
      <c r="BWS8" s="66"/>
      <c r="BWT8" s="66"/>
      <c r="BWU8" s="66"/>
      <c r="BWV8" s="66"/>
      <c r="BWW8" s="66"/>
      <c r="BWX8" s="66"/>
      <c r="BWY8" s="66"/>
      <c r="BWZ8" s="66"/>
      <c r="BXA8" s="66"/>
      <c r="BXB8" s="66"/>
      <c r="BXC8" s="66"/>
      <c r="BXD8" s="66"/>
      <c r="BXE8" s="66"/>
      <c r="BXF8" s="66"/>
      <c r="BXG8" s="66"/>
      <c r="BXH8" s="66"/>
      <c r="BXI8" s="66"/>
      <c r="BXJ8" s="66"/>
      <c r="BXK8" s="66"/>
      <c r="BXL8" s="66"/>
      <c r="BXM8" s="66"/>
      <c r="BXN8" s="66"/>
      <c r="BXO8" s="66"/>
      <c r="BXP8" s="66"/>
      <c r="BXQ8" s="66"/>
      <c r="BXR8" s="66"/>
      <c r="BXS8" s="66"/>
      <c r="BXT8" s="66"/>
      <c r="BXU8" s="66"/>
      <c r="BXV8" s="66"/>
      <c r="BXW8" s="66"/>
      <c r="BXX8" s="66"/>
      <c r="BXY8" s="66"/>
      <c r="BXZ8" s="66"/>
      <c r="BYA8" s="66"/>
      <c r="BYB8" s="66"/>
      <c r="BYC8" s="66"/>
      <c r="BYD8" s="66"/>
      <c r="BYE8" s="66"/>
      <c r="BYF8" s="66"/>
      <c r="BYG8" s="66"/>
      <c r="BYH8" s="66"/>
      <c r="BYI8" s="66"/>
      <c r="BYJ8" s="66"/>
      <c r="BYK8" s="66"/>
      <c r="BYL8" s="66"/>
      <c r="BYM8" s="66"/>
      <c r="BYN8" s="66"/>
      <c r="BYO8" s="66"/>
      <c r="BYP8" s="66"/>
      <c r="BYQ8" s="66"/>
      <c r="BYR8" s="66"/>
      <c r="BYS8" s="66"/>
      <c r="BYT8" s="66"/>
      <c r="BYU8" s="66"/>
      <c r="BYV8" s="66"/>
      <c r="BYW8" s="66"/>
      <c r="BYX8" s="66"/>
      <c r="BYY8" s="66"/>
      <c r="BYZ8" s="66"/>
      <c r="BZA8" s="66"/>
      <c r="BZB8" s="66"/>
      <c r="BZC8" s="66"/>
      <c r="BZD8" s="66"/>
      <c r="BZE8" s="66"/>
      <c r="BZF8" s="66"/>
      <c r="BZG8" s="66"/>
      <c r="BZH8" s="66"/>
      <c r="BZI8" s="66"/>
      <c r="BZJ8" s="66"/>
      <c r="BZK8" s="66"/>
      <c r="BZL8" s="66"/>
      <c r="BZM8" s="66"/>
      <c r="BZN8" s="66"/>
      <c r="BZO8" s="66"/>
      <c r="BZP8" s="66"/>
      <c r="BZQ8" s="66"/>
      <c r="BZR8" s="66"/>
      <c r="BZS8" s="66"/>
      <c r="BZT8" s="66"/>
      <c r="BZU8" s="66"/>
      <c r="BZV8" s="66"/>
      <c r="BZW8" s="66"/>
      <c r="BZX8" s="66"/>
      <c r="BZY8" s="66"/>
      <c r="BZZ8" s="66"/>
      <c r="CAA8" s="66"/>
      <c r="CAB8" s="66"/>
      <c r="CAC8" s="66"/>
      <c r="CAD8" s="66"/>
      <c r="CAE8" s="66"/>
      <c r="CAF8" s="66"/>
      <c r="CAG8" s="66"/>
      <c r="CAH8" s="66"/>
      <c r="CAI8" s="66"/>
      <c r="CAJ8" s="66"/>
      <c r="CAK8" s="66"/>
      <c r="CAL8" s="66"/>
      <c r="CAM8" s="66"/>
      <c r="CAN8" s="66"/>
      <c r="CAO8" s="66"/>
      <c r="CAP8" s="66"/>
      <c r="CAQ8" s="66"/>
      <c r="CAR8" s="66"/>
      <c r="CAS8" s="66"/>
      <c r="CAT8" s="66"/>
      <c r="CAU8" s="66"/>
      <c r="CAV8" s="66"/>
      <c r="CAW8" s="66"/>
      <c r="CAX8" s="66"/>
      <c r="CAY8" s="66"/>
      <c r="CAZ8" s="66"/>
      <c r="CBA8" s="66"/>
      <c r="CBB8" s="66"/>
      <c r="CBC8" s="66"/>
      <c r="CBD8" s="66"/>
      <c r="CBE8" s="66"/>
      <c r="CBF8" s="66"/>
      <c r="CBG8" s="66"/>
      <c r="CBH8" s="66"/>
      <c r="CBI8" s="66"/>
      <c r="CBJ8" s="66"/>
      <c r="CBK8" s="66"/>
      <c r="CBL8" s="66"/>
      <c r="CBM8" s="66"/>
      <c r="CBN8" s="66"/>
      <c r="CBO8" s="66"/>
      <c r="CBP8" s="66"/>
      <c r="CBQ8" s="66"/>
      <c r="CBR8" s="66"/>
      <c r="CBS8" s="66"/>
      <c r="CBT8" s="66"/>
      <c r="CBU8" s="66"/>
      <c r="CBV8" s="66"/>
      <c r="CBW8" s="66"/>
      <c r="CBX8" s="66"/>
      <c r="CBY8" s="66"/>
      <c r="CBZ8" s="66"/>
      <c r="CCA8" s="66"/>
      <c r="CCB8" s="66"/>
      <c r="CCC8" s="66"/>
      <c r="CCD8" s="66"/>
      <c r="CCE8" s="66"/>
      <c r="CCF8" s="66"/>
      <c r="CCG8" s="66"/>
      <c r="CCH8" s="66"/>
      <c r="CCI8" s="66"/>
      <c r="CCJ8" s="66"/>
      <c r="CCK8" s="66"/>
      <c r="CCL8" s="66"/>
      <c r="CCM8" s="66"/>
      <c r="CCN8" s="66"/>
      <c r="CCO8" s="66"/>
      <c r="CCP8" s="66"/>
      <c r="CCQ8" s="66"/>
      <c r="CCR8" s="66"/>
      <c r="CCS8" s="66"/>
      <c r="CCT8" s="66"/>
      <c r="CCU8" s="66"/>
      <c r="CCV8" s="66"/>
      <c r="CCW8" s="66"/>
      <c r="CCX8" s="66"/>
      <c r="CCY8" s="66"/>
      <c r="CCZ8" s="66"/>
      <c r="CDA8" s="66"/>
      <c r="CDB8" s="66"/>
      <c r="CDC8" s="66"/>
      <c r="CDD8" s="66"/>
      <c r="CDE8" s="66"/>
      <c r="CDF8" s="66"/>
      <c r="CDG8" s="66"/>
      <c r="CDH8" s="66"/>
      <c r="CDI8" s="66"/>
      <c r="CDJ8" s="66"/>
      <c r="CDK8" s="66"/>
      <c r="CDL8" s="66"/>
      <c r="CDM8" s="66"/>
      <c r="CDN8" s="66"/>
      <c r="CDO8" s="66"/>
      <c r="CDP8" s="66"/>
      <c r="CDQ8" s="66"/>
      <c r="CDR8" s="66"/>
      <c r="CDS8" s="66"/>
      <c r="CDT8" s="66"/>
      <c r="CDU8" s="66"/>
      <c r="CDV8" s="66"/>
      <c r="CDW8" s="66"/>
      <c r="CDX8" s="66"/>
      <c r="CDY8" s="66"/>
      <c r="CDZ8" s="66"/>
      <c r="CEA8" s="66"/>
      <c r="CEB8" s="66"/>
      <c r="CEC8" s="66"/>
      <c r="CED8" s="66"/>
      <c r="CEE8" s="66"/>
      <c r="CEF8" s="66"/>
      <c r="CEG8" s="66"/>
      <c r="CEH8" s="66"/>
      <c r="CEI8" s="66"/>
      <c r="CEJ8" s="66"/>
      <c r="CEK8" s="66"/>
      <c r="CEL8" s="66"/>
      <c r="CEM8" s="66"/>
      <c r="CEN8" s="66"/>
      <c r="CEO8" s="66"/>
      <c r="CEP8" s="66"/>
      <c r="CEQ8" s="66"/>
      <c r="CER8" s="66"/>
      <c r="CES8" s="66"/>
      <c r="CET8" s="66"/>
      <c r="CEU8" s="66"/>
      <c r="CEV8" s="66"/>
      <c r="CEW8" s="66"/>
      <c r="CEX8" s="66"/>
      <c r="CEY8" s="66"/>
      <c r="CEZ8" s="66"/>
      <c r="CFA8" s="66"/>
      <c r="CFB8" s="66"/>
      <c r="CFC8" s="66"/>
      <c r="CFD8" s="66"/>
      <c r="CFE8" s="66"/>
      <c r="CFF8" s="66"/>
      <c r="CFG8" s="66"/>
      <c r="CFH8" s="66"/>
      <c r="CFI8" s="66"/>
      <c r="CFJ8" s="66"/>
      <c r="CFK8" s="66"/>
      <c r="CFL8" s="66"/>
      <c r="CFM8" s="66"/>
      <c r="CFN8" s="66"/>
      <c r="CFO8" s="66"/>
      <c r="CFP8" s="66"/>
      <c r="CFQ8" s="66"/>
      <c r="CFR8" s="66"/>
      <c r="CFS8" s="66"/>
      <c r="CFT8" s="66"/>
      <c r="CFU8" s="66"/>
      <c r="CFV8" s="66"/>
      <c r="CFW8" s="66"/>
      <c r="CFX8" s="66"/>
      <c r="CFY8" s="66"/>
      <c r="CFZ8" s="66"/>
      <c r="CGA8" s="66"/>
      <c r="CGB8" s="66"/>
      <c r="CGC8" s="66"/>
      <c r="CGD8" s="66"/>
      <c r="CGE8" s="66"/>
      <c r="CGF8" s="66"/>
      <c r="CGG8" s="66"/>
      <c r="CGH8" s="66"/>
      <c r="CGI8" s="66"/>
      <c r="CGJ8" s="66"/>
      <c r="CGK8" s="66"/>
      <c r="CGL8" s="66"/>
      <c r="CGM8" s="66"/>
      <c r="CGN8" s="66"/>
      <c r="CGO8" s="66"/>
      <c r="CGP8" s="66"/>
      <c r="CGQ8" s="66"/>
      <c r="CGR8" s="66"/>
      <c r="CGS8" s="66"/>
      <c r="CGT8" s="66"/>
      <c r="CGU8" s="66"/>
      <c r="CGV8" s="66"/>
      <c r="CGW8" s="66"/>
      <c r="CGX8" s="66"/>
      <c r="CGY8" s="66"/>
      <c r="CGZ8" s="66"/>
      <c r="CHA8" s="66"/>
      <c r="CHB8" s="66"/>
      <c r="CHC8" s="66"/>
      <c r="CHD8" s="66"/>
      <c r="CHE8" s="66"/>
      <c r="CHF8" s="66"/>
      <c r="CHG8" s="66"/>
      <c r="CHH8" s="66"/>
      <c r="CHI8" s="66"/>
      <c r="CHJ8" s="66"/>
      <c r="CHK8" s="66"/>
      <c r="CHL8" s="66"/>
      <c r="CHM8" s="66"/>
      <c r="CHN8" s="66"/>
      <c r="CHO8" s="66"/>
      <c r="CHP8" s="66"/>
      <c r="CHQ8" s="66"/>
      <c r="CHR8" s="66"/>
      <c r="CHS8" s="66"/>
      <c r="CHT8" s="66"/>
      <c r="CHU8" s="66"/>
      <c r="CHV8" s="66"/>
      <c r="CHW8" s="66"/>
      <c r="CHX8" s="66"/>
      <c r="CHY8" s="66"/>
      <c r="CHZ8" s="66"/>
      <c r="CIA8" s="66"/>
      <c r="CIB8" s="66"/>
      <c r="CIC8" s="66"/>
      <c r="CID8" s="66"/>
      <c r="CIE8" s="66"/>
      <c r="CIF8" s="66"/>
      <c r="CIG8" s="66"/>
      <c r="CIH8" s="66"/>
      <c r="CII8" s="66"/>
      <c r="CIJ8" s="66"/>
      <c r="CIK8" s="66"/>
      <c r="CIL8" s="66"/>
      <c r="CIM8" s="66"/>
      <c r="CIN8" s="66"/>
      <c r="CIO8" s="66"/>
      <c r="CIP8" s="66"/>
      <c r="CIQ8" s="66"/>
      <c r="CIR8" s="66"/>
      <c r="CIS8" s="66"/>
      <c r="CIT8" s="66"/>
      <c r="CIU8" s="66"/>
      <c r="CIV8" s="66"/>
      <c r="CIW8" s="66"/>
      <c r="CIX8" s="66"/>
      <c r="CIY8" s="66"/>
      <c r="CIZ8" s="66"/>
      <c r="CJA8" s="66"/>
      <c r="CJB8" s="66"/>
      <c r="CJC8" s="66"/>
      <c r="CJD8" s="66"/>
      <c r="CJE8" s="66"/>
      <c r="CJF8" s="66"/>
      <c r="CJG8" s="66"/>
      <c r="CJH8" s="66"/>
      <c r="CJI8" s="66"/>
      <c r="CJJ8" s="66"/>
      <c r="CJK8" s="66"/>
      <c r="CJL8" s="66"/>
      <c r="CJM8" s="66"/>
      <c r="CJN8" s="66"/>
      <c r="CJO8" s="66"/>
      <c r="CJP8" s="66"/>
      <c r="CJQ8" s="66"/>
      <c r="CJR8" s="66"/>
      <c r="CJS8" s="66"/>
      <c r="CJT8" s="66"/>
      <c r="CJU8" s="66"/>
      <c r="CJV8" s="66"/>
      <c r="CJW8" s="66"/>
      <c r="CJX8" s="66"/>
      <c r="CJY8" s="66"/>
      <c r="CJZ8" s="66"/>
      <c r="CKA8" s="66"/>
      <c r="CKB8" s="66"/>
      <c r="CKC8" s="66"/>
      <c r="CKD8" s="66"/>
      <c r="CKE8" s="66"/>
      <c r="CKF8" s="66"/>
      <c r="CKG8" s="66"/>
      <c r="CKH8" s="66"/>
      <c r="CKI8" s="66"/>
      <c r="CKJ8" s="66"/>
      <c r="CKK8" s="66"/>
      <c r="CKL8" s="66"/>
      <c r="CKM8" s="66"/>
      <c r="CKN8" s="66"/>
      <c r="CKO8" s="66"/>
      <c r="CKP8" s="66"/>
      <c r="CKQ8" s="66"/>
      <c r="CKR8" s="66"/>
      <c r="CKS8" s="66"/>
      <c r="CKT8" s="66"/>
      <c r="CKU8" s="66"/>
      <c r="CKV8" s="66"/>
      <c r="CKW8" s="66"/>
      <c r="CKX8" s="66"/>
      <c r="CKY8" s="66"/>
      <c r="CKZ8" s="66"/>
      <c r="CLA8" s="66"/>
      <c r="CLB8" s="66"/>
      <c r="CLC8" s="66"/>
      <c r="CLD8" s="66"/>
      <c r="CLE8" s="66"/>
      <c r="CLF8" s="66"/>
      <c r="CLG8" s="66"/>
      <c r="CLH8" s="66"/>
      <c r="CLI8" s="66"/>
      <c r="CLJ8" s="66"/>
      <c r="CLK8" s="66"/>
      <c r="CLL8" s="66"/>
      <c r="CLM8" s="66"/>
      <c r="CLN8" s="66"/>
      <c r="CLO8" s="66"/>
      <c r="CLP8" s="66"/>
      <c r="CLQ8" s="66"/>
      <c r="CLR8" s="66"/>
      <c r="CLS8" s="66"/>
      <c r="CLT8" s="66"/>
      <c r="CLU8" s="66"/>
      <c r="CLV8" s="66"/>
      <c r="CLW8" s="66"/>
      <c r="CLX8" s="66"/>
      <c r="CLY8" s="66"/>
      <c r="CLZ8" s="66"/>
      <c r="CMA8" s="66"/>
      <c r="CMB8" s="66"/>
      <c r="CMC8" s="66"/>
      <c r="CMD8" s="66"/>
      <c r="CME8" s="66"/>
      <c r="CMF8" s="66"/>
      <c r="CMG8" s="66"/>
      <c r="CMH8" s="66"/>
      <c r="CMI8" s="66"/>
      <c r="CMJ8" s="66"/>
      <c r="CMK8" s="66"/>
      <c r="CML8" s="66"/>
      <c r="CMM8" s="66"/>
      <c r="CMN8" s="66"/>
      <c r="CMO8" s="66"/>
      <c r="CMP8" s="66"/>
      <c r="CMQ8" s="66"/>
      <c r="CMR8" s="66"/>
      <c r="CMS8" s="66"/>
      <c r="CMT8" s="66"/>
      <c r="CMU8" s="66"/>
      <c r="CMV8" s="66"/>
      <c r="CMW8" s="66"/>
      <c r="CMX8" s="66"/>
      <c r="CMY8" s="66"/>
      <c r="CMZ8" s="66"/>
      <c r="CNA8" s="66"/>
      <c r="CNB8" s="66"/>
      <c r="CNC8" s="66"/>
      <c r="CND8" s="66"/>
      <c r="CNE8" s="66"/>
      <c r="CNF8" s="66"/>
      <c r="CNG8" s="66"/>
      <c r="CNH8" s="66"/>
      <c r="CNI8" s="66"/>
      <c r="CNJ8" s="66"/>
      <c r="CNK8" s="66"/>
      <c r="CNL8" s="66"/>
      <c r="CNM8" s="66"/>
      <c r="CNN8" s="66"/>
      <c r="CNO8" s="66"/>
      <c r="CNP8" s="66"/>
      <c r="CNQ8" s="66"/>
      <c r="CNR8" s="66"/>
      <c r="CNS8" s="66"/>
      <c r="CNT8" s="66"/>
      <c r="CNU8" s="66"/>
      <c r="CNV8" s="66"/>
      <c r="CNW8" s="66"/>
      <c r="CNX8" s="66"/>
      <c r="CNY8" s="66"/>
      <c r="CNZ8" s="66"/>
      <c r="COA8" s="66"/>
      <c r="COB8" s="66"/>
      <c r="COC8" s="66"/>
      <c r="COD8" s="66"/>
      <c r="COE8" s="66"/>
      <c r="COF8" s="66"/>
      <c r="COG8" s="66"/>
      <c r="COH8" s="66"/>
      <c r="COI8" s="66"/>
      <c r="COJ8" s="66"/>
      <c r="COK8" s="66"/>
      <c r="COL8" s="66"/>
      <c r="COM8" s="66"/>
      <c r="CON8" s="66"/>
      <c r="COO8" s="66"/>
      <c r="COP8" s="66"/>
      <c r="COQ8" s="66"/>
      <c r="COR8" s="66"/>
      <c r="COS8" s="66"/>
      <c r="COT8" s="66"/>
      <c r="COU8" s="66"/>
      <c r="COV8" s="66"/>
      <c r="COW8" s="66"/>
      <c r="COX8" s="66"/>
      <c r="COY8" s="66"/>
      <c r="COZ8" s="66"/>
      <c r="CPA8" s="66"/>
      <c r="CPB8" s="66"/>
      <c r="CPC8" s="66"/>
      <c r="CPD8" s="66"/>
      <c r="CPE8" s="66"/>
      <c r="CPF8" s="66"/>
      <c r="CPG8" s="66"/>
      <c r="CPH8" s="66"/>
      <c r="CPI8" s="66"/>
      <c r="CPJ8" s="66"/>
      <c r="CPK8" s="66"/>
      <c r="CPL8" s="66"/>
      <c r="CPM8" s="66"/>
      <c r="CPN8" s="66"/>
      <c r="CPO8" s="66"/>
      <c r="CPP8" s="66"/>
      <c r="CPQ8" s="66"/>
      <c r="CPR8" s="66"/>
      <c r="CPS8" s="66"/>
      <c r="CPT8" s="66"/>
      <c r="CPU8" s="66"/>
      <c r="CPV8" s="66"/>
      <c r="CPW8" s="66"/>
      <c r="CPX8" s="66"/>
      <c r="CPY8" s="66"/>
      <c r="CPZ8" s="66"/>
      <c r="CQA8" s="66"/>
      <c r="CQB8" s="66"/>
      <c r="CQC8" s="66"/>
      <c r="CQD8" s="66"/>
      <c r="CQE8" s="66"/>
      <c r="CQF8" s="66"/>
      <c r="CQG8" s="66"/>
      <c r="CQH8" s="66"/>
      <c r="CQI8" s="66"/>
      <c r="CQJ8" s="66"/>
      <c r="CQK8" s="66"/>
      <c r="CQL8" s="66"/>
      <c r="CQM8" s="66"/>
      <c r="CQN8" s="66"/>
      <c r="CQO8" s="66"/>
      <c r="CQP8" s="66"/>
      <c r="CQQ8" s="66"/>
      <c r="CQR8" s="66"/>
      <c r="CQS8" s="66"/>
      <c r="CQT8" s="66"/>
      <c r="CQU8" s="66"/>
      <c r="CQV8" s="66"/>
      <c r="CQW8" s="66"/>
      <c r="CQX8" s="66"/>
      <c r="CQY8" s="66"/>
      <c r="CQZ8" s="66"/>
      <c r="CRA8" s="66"/>
      <c r="CRB8" s="66"/>
      <c r="CRC8" s="66"/>
      <c r="CRD8" s="66"/>
      <c r="CRE8" s="66"/>
      <c r="CRF8" s="66"/>
      <c r="CRG8" s="66"/>
      <c r="CRH8" s="66"/>
      <c r="CRI8" s="66"/>
      <c r="CRJ8" s="66"/>
      <c r="CRK8" s="66"/>
      <c r="CRL8" s="66"/>
      <c r="CRM8" s="66"/>
      <c r="CRN8" s="66"/>
      <c r="CRO8" s="66"/>
      <c r="CRP8" s="66"/>
      <c r="CRQ8" s="66"/>
      <c r="CRR8" s="66"/>
      <c r="CRS8" s="66"/>
      <c r="CRT8" s="66"/>
      <c r="CRU8" s="66"/>
      <c r="CRV8" s="66"/>
      <c r="CRW8" s="66"/>
      <c r="CRX8" s="66"/>
      <c r="CRY8" s="66"/>
      <c r="CRZ8" s="66"/>
      <c r="CSA8" s="66"/>
      <c r="CSB8" s="66"/>
      <c r="CSC8" s="66"/>
      <c r="CSD8" s="66"/>
      <c r="CSE8" s="66"/>
      <c r="CSF8" s="66"/>
      <c r="CSG8" s="66"/>
      <c r="CSH8" s="66"/>
      <c r="CSI8" s="66"/>
      <c r="CSJ8" s="66"/>
      <c r="CSK8" s="66"/>
      <c r="CSL8" s="66"/>
      <c r="CSM8" s="66"/>
      <c r="CSN8" s="66"/>
      <c r="CSO8" s="66"/>
      <c r="CSP8" s="66"/>
      <c r="CSQ8" s="66"/>
      <c r="CSR8" s="66"/>
      <c r="CSS8" s="66"/>
      <c r="CST8" s="66"/>
      <c r="CSU8" s="66"/>
      <c r="CSV8" s="66"/>
      <c r="CSW8" s="66"/>
      <c r="CSX8" s="66"/>
      <c r="CSY8" s="66"/>
      <c r="CSZ8" s="66"/>
      <c r="CTA8" s="66"/>
      <c r="CTB8" s="66"/>
      <c r="CTC8" s="66"/>
      <c r="CTD8" s="66"/>
      <c r="CTE8" s="66"/>
      <c r="CTF8" s="66"/>
      <c r="CTG8" s="66"/>
      <c r="CTH8" s="66"/>
      <c r="CTI8" s="66"/>
      <c r="CTJ8" s="66"/>
      <c r="CTK8" s="66"/>
      <c r="CTL8" s="66"/>
      <c r="CTM8" s="66"/>
      <c r="CTN8" s="66"/>
      <c r="CTO8" s="66"/>
      <c r="CTP8" s="66"/>
      <c r="CTQ8" s="66"/>
      <c r="CTR8" s="66"/>
      <c r="CTS8" s="66"/>
      <c r="CTT8" s="66"/>
      <c r="CTU8" s="66"/>
      <c r="CTV8" s="66"/>
      <c r="CTW8" s="66"/>
      <c r="CTX8" s="66"/>
      <c r="CTY8" s="66"/>
      <c r="CTZ8" s="66"/>
      <c r="CUA8" s="66"/>
      <c r="CUB8" s="66"/>
      <c r="CUC8" s="66"/>
      <c r="CUD8" s="66"/>
      <c r="CUE8" s="66"/>
      <c r="CUF8" s="66"/>
      <c r="CUG8" s="66"/>
      <c r="CUH8" s="66"/>
      <c r="CUI8" s="66"/>
      <c r="CUJ8" s="66"/>
      <c r="CUK8" s="66"/>
      <c r="CUL8" s="66"/>
      <c r="CUM8" s="66"/>
      <c r="CUN8" s="66"/>
      <c r="CUO8" s="66"/>
      <c r="CUP8" s="66"/>
      <c r="CUQ8" s="66"/>
      <c r="CUR8" s="66"/>
      <c r="CUS8" s="66"/>
      <c r="CUT8" s="66"/>
      <c r="CUU8" s="66"/>
      <c r="CUV8" s="66"/>
      <c r="CUW8" s="66"/>
      <c r="CUX8" s="66"/>
      <c r="CUY8" s="66"/>
      <c r="CUZ8" s="66"/>
      <c r="CVA8" s="66"/>
      <c r="CVB8" s="66"/>
      <c r="CVC8" s="66"/>
      <c r="CVD8" s="66"/>
      <c r="CVE8" s="66"/>
      <c r="CVF8" s="66"/>
      <c r="CVG8" s="66"/>
      <c r="CVH8" s="66"/>
      <c r="CVI8" s="66"/>
      <c r="CVJ8" s="66"/>
      <c r="CVK8" s="66"/>
      <c r="CVL8" s="66"/>
      <c r="CVM8" s="66"/>
      <c r="CVN8" s="66"/>
      <c r="CVO8" s="66"/>
      <c r="CVP8" s="66"/>
      <c r="CVQ8" s="66"/>
      <c r="CVR8" s="66"/>
      <c r="CVS8" s="66"/>
      <c r="CVT8" s="66"/>
      <c r="CVU8" s="66"/>
      <c r="CVV8" s="66"/>
      <c r="CVW8" s="66"/>
      <c r="CVX8" s="66"/>
      <c r="CVY8" s="66"/>
      <c r="CVZ8" s="66"/>
      <c r="CWA8" s="66"/>
      <c r="CWB8" s="66"/>
      <c r="CWC8" s="66"/>
      <c r="CWD8" s="66"/>
      <c r="CWE8" s="66"/>
      <c r="CWF8" s="66"/>
      <c r="CWG8" s="66"/>
      <c r="CWH8" s="66"/>
      <c r="CWI8" s="66"/>
      <c r="CWJ8" s="66"/>
      <c r="CWK8" s="66"/>
      <c r="CWL8" s="66"/>
      <c r="CWM8" s="66"/>
      <c r="CWN8" s="66"/>
      <c r="CWO8" s="66"/>
      <c r="CWP8" s="66"/>
      <c r="CWQ8" s="66"/>
      <c r="CWR8" s="66"/>
      <c r="CWS8" s="66"/>
      <c r="CWT8" s="66"/>
      <c r="CWU8" s="66"/>
      <c r="CWV8" s="66"/>
      <c r="CWW8" s="66"/>
      <c r="CWX8" s="66"/>
      <c r="CWY8" s="66"/>
      <c r="CWZ8" s="66"/>
      <c r="CXA8" s="66"/>
      <c r="CXB8" s="66"/>
      <c r="CXC8" s="66"/>
      <c r="CXD8" s="66"/>
      <c r="CXE8" s="66"/>
      <c r="CXF8" s="66"/>
      <c r="CXG8" s="66"/>
      <c r="CXH8" s="66"/>
      <c r="CXI8" s="66"/>
      <c r="CXJ8" s="66"/>
      <c r="CXK8" s="66"/>
      <c r="CXL8" s="66"/>
      <c r="CXM8" s="66"/>
      <c r="CXN8" s="66"/>
      <c r="CXO8" s="66"/>
      <c r="CXP8" s="66"/>
      <c r="CXQ8" s="66"/>
      <c r="CXR8" s="66"/>
      <c r="CXS8" s="66"/>
      <c r="CXT8" s="66"/>
      <c r="CXU8" s="66"/>
      <c r="CXV8" s="66"/>
      <c r="CXW8" s="66"/>
      <c r="CXX8" s="66"/>
      <c r="CXY8" s="66"/>
      <c r="CXZ8" s="66"/>
      <c r="CYA8" s="66"/>
      <c r="CYB8" s="66"/>
      <c r="CYC8" s="66"/>
      <c r="CYD8" s="66"/>
      <c r="CYE8" s="66"/>
      <c r="CYF8" s="66"/>
      <c r="CYG8" s="66"/>
      <c r="CYH8" s="66"/>
      <c r="CYI8" s="66"/>
      <c r="CYJ8" s="66"/>
      <c r="CYK8" s="66"/>
      <c r="CYL8" s="66"/>
      <c r="CYM8" s="66"/>
      <c r="CYN8" s="66"/>
      <c r="CYO8" s="66"/>
      <c r="CYP8" s="66"/>
      <c r="CYQ8" s="66"/>
      <c r="CYR8" s="66"/>
      <c r="CYS8" s="66"/>
      <c r="CYT8" s="66"/>
      <c r="CYU8" s="66"/>
      <c r="CYV8" s="66"/>
      <c r="CYW8" s="66"/>
      <c r="CYX8" s="66"/>
      <c r="CYY8" s="66"/>
      <c r="CYZ8" s="66"/>
      <c r="CZA8" s="66"/>
      <c r="CZB8" s="66"/>
      <c r="CZC8" s="66"/>
      <c r="CZD8" s="66"/>
      <c r="CZE8" s="66"/>
      <c r="CZF8" s="66"/>
      <c r="CZG8" s="66"/>
      <c r="CZH8" s="66"/>
      <c r="CZI8" s="66"/>
      <c r="CZJ8" s="66"/>
      <c r="CZK8" s="66"/>
      <c r="CZL8" s="66"/>
      <c r="CZM8" s="66"/>
      <c r="CZN8" s="66"/>
      <c r="CZO8" s="66"/>
      <c r="CZP8" s="66"/>
      <c r="CZQ8" s="66"/>
      <c r="CZR8" s="66"/>
      <c r="CZS8" s="66"/>
      <c r="CZT8" s="66"/>
      <c r="CZU8" s="66"/>
      <c r="CZV8" s="66"/>
      <c r="CZW8" s="66"/>
      <c r="CZX8" s="66"/>
      <c r="CZY8" s="66"/>
      <c r="CZZ8" s="66"/>
      <c r="DAA8" s="66"/>
      <c r="DAB8" s="66"/>
      <c r="DAC8" s="66"/>
      <c r="DAD8" s="66"/>
      <c r="DAE8" s="66"/>
      <c r="DAF8" s="66"/>
      <c r="DAG8" s="66"/>
      <c r="DAH8" s="66"/>
      <c r="DAI8" s="66"/>
      <c r="DAJ8" s="66"/>
      <c r="DAK8" s="66"/>
      <c r="DAL8" s="66"/>
      <c r="DAM8" s="66"/>
      <c r="DAN8" s="66"/>
      <c r="DAO8" s="66"/>
      <c r="DAP8" s="66"/>
      <c r="DAQ8" s="66"/>
      <c r="DAR8" s="66"/>
      <c r="DAS8" s="66"/>
      <c r="DAT8" s="66"/>
      <c r="DAU8" s="66"/>
      <c r="DAV8" s="66"/>
      <c r="DAW8" s="66"/>
      <c r="DAX8" s="66"/>
      <c r="DAY8" s="66"/>
      <c r="DAZ8" s="66"/>
      <c r="DBA8" s="66"/>
      <c r="DBB8" s="66"/>
      <c r="DBC8" s="66"/>
      <c r="DBD8" s="66"/>
      <c r="DBE8" s="66"/>
      <c r="DBF8" s="66"/>
      <c r="DBG8" s="66"/>
      <c r="DBH8" s="66"/>
      <c r="DBI8" s="66"/>
      <c r="DBJ8" s="66"/>
      <c r="DBK8" s="66"/>
      <c r="DBL8" s="66"/>
      <c r="DBM8" s="66"/>
      <c r="DBN8" s="66"/>
      <c r="DBO8" s="66"/>
      <c r="DBP8" s="66"/>
      <c r="DBQ8" s="66"/>
      <c r="DBR8" s="66"/>
      <c r="DBS8" s="66"/>
      <c r="DBT8" s="66"/>
      <c r="DBU8" s="66"/>
      <c r="DBV8" s="66"/>
      <c r="DBW8" s="66"/>
      <c r="DBX8" s="66"/>
      <c r="DBY8" s="66"/>
      <c r="DBZ8" s="66"/>
      <c r="DCA8" s="66"/>
      <c r="DCB8" s="66"/>
      <c r="DCC8" s="66"/>
      <c r="DCD8" s="66"/>
      <c r="DCE8" s="66"/>
      <c r="DCF8" s="66"/>
      <c r="DCG8" s="66"/>
      <c r="DCH8" s="66"/>
      <c r="DCI8" s="66"/>
      <c r="DCJ8" s="66"/>
      <c r="DCK8" s="66"/>
      <c r="DCL8" s="66"/>
      <c r="DCM8" s="66"/>
      <c r="DCN8" s="66"/>
      <c r="DCO8" s="66"/>
      <c r="DCP8" s="66"/>
      <c r="DCQ8" s="66"/>
      <c r="DCR8" s="66"/>
      <c r="DCS8" s="66"/>
      <c r="DCT8" s="66"/>
      <c r="DCU8" s="66"/>
      <c r="DCV8" s="66"/>
      <c r="DCW8" s="66"/>
      <c r="DCX8" s="66"/>
      <c r="DCY8" s="66"/>
      <c r="DCZ8" s="66"/>
      <c r="DDA8" s="66"/>
      <c r="DDB8" s="66"/>
      <c r="DDC8" s="66"/>
      <c r="DDD8" s="66"/>
      <c r="DDE8" s="66"/>
      <c r="DDF8" s="66"/>
      <c r="DDG8" s="66"/>
      <c r="DDH8" s="66"/>
      <c r="DDI8" s="66"/>
      <c r="DDJ8" s="66"/>
      <c r="DDK8" s="66"/>
      <c r="DDL8" s="66"/>
      <c r="DDM8" s="66"/>
      <c r="DDN8" s="66"/>
      <c r="DDO8" s="66"/>
      <c r="DDP8" s="66"/>
      <c r="DDQ8" s="66"/>
      <c r="DDR8" s="66"/>
      <c r="DDS8" s="66"/>
      <c r="DDT8" s="66"/>
      <c r="DDU8" s="66"/>
      <c r="DDV8" s="66"/>
      <c r="DDW8" s="66"/>
      <c r="DDX8" s="66"/>
      <c r="DDY8" s="66"/>
      <c r="DDZ8" s="66"/>
      <c r="DEA8" s="66"/>
      <c r="DEB8" s="66"/>
      <c r="DEC8" s="66"/>
      <c r="DED8" s="66"/>
      <c r="DEE8" s="66"/>
      <c r="DEF8" s="66"/>
      <c r="DEG8" s="66"/>
      <c r="DEH8" s="66"/>
      <c r="DEI8" s="66"/>
      <c r="DEJ8" s="66"/>
      <c r="DEK8" s="66"/>
      <c r="DEL8" s="66"/>
      <c r="DEM8" s="66"/>
      <c r="DEN8" s="66"/>
      <c r="DEO8" s="66"/>
      <c r="DEP8" s="66"/>
      <c r="DEQ8" s="66"/>
      <c r="DER8" s="66"/>
      <c r="DES8" s="66"/>
      <c r="DET8" s="66"/>
      <c r="DEU8" s="66"/>
      <c r="DEV8" s="66"/>
      <c r="DEW8" s="66"/>
      <c r="DEX8" s="66"/>
      <c r="DEY8" s="66"/>
      <c r="DEZ8" s="66"/>
      <c r="DFA8" s="66"/>
      <c r="DFB8" s="66"/>
      <c r="DFC8" s="66"/>
      <c r="DFD8" s="66"/>
      <c r="DFE8" s="66"/>
      <c r="DFF8" s="66"/>
      <c r="DFG8" s="66"/>
      <c r="DFH8" s="66"/>
      <c r="DFI8" s="66"/>
      <c r="DFJ8" s="66"/>
      <c r="DFK8" s="66"/>
      <c r="DFL8" s="66"/>
      <c r="DFM8" s="66"/>
      <c r="DFN8" s="66"/>
      <c r="DFO8" s="66"/>
      <c r="DFP8" s="66"/>
      <c r="DFQ8" s="66"/>
      <c r="DFR8" s="66"/>
      <c r="DFS8" s="66"/>
      <c r="DFT8" s="66"/>
      <c r="DFU8" s="66"/>
      <c r="DFV8" s="66"/>
      <c r="DFW8" s="66"/>
      <c r="DFX8" s="66"/>
      <c r="DFY8" s="66"/>
      <c r="DFZ8" s="66"/>
      <c r="DGA8" s="66"/>
      <c r="DGB8" s="66"/>
      <c r="DGC8" s="66"/>
      <c r="DGD8" s="66"/>
      <c r="DGE8" s="66"/>
      <c r="DGF8" s="66"/>
      <c r="DGG8" s="66"/>
      <c r="DGH8" s="66"/>
      <c r="DGI8" s="66"/>
      <c r="DGJ8" s="66"/>
      <c r="DGK8" s="66"/>
      <c r="DGL8" s="66"/>
      <c r="DGM8" s="66"/>
      <c r="DGN8" s="66"/>
      <c r="DGO8" s="66"/>
      <c r="DGP8" s="66"/>
      <c r="DGQ8" s="66"/>
      <c r="DGR8" s="66"/>
      <c r="DGS8" s="66"/>
      <c r="DGT8" s="66"/>
      <c r="DGU8" s="66"/>
      <c r="DGV8" s="66"/>
      <c r="DGW8" s="66"/>
      <c r="DGX8" s="66"/>
      <c r="DGY8" s="66"/>
      <c r="DGZ8" s="66"/>
      <c r="DHA8" s="66"/>
      <c r="DHB8" s="66"/>
      <c r="DHC8" s="66"/>
      <c r="DHD8" s="66"/>
      <c r="DHE8" s="66"/>
      <c r="DHF8" s="66"/>
      <c r="DHG8" s="66"/>
      <c r="DHH8" s="66"/>
      <c r="DHI8" s="66"/>
      <c r="DHJ8" s="66"/>
      <c r="DHK8" s="66"/>
      <c r="DHL8" s="66"/>
      <c r="DHM8" s="66"/>
      <c r="DHN8" s="66"/>
      <c r="DHO8" s="66"/>
      <c r="DHP8" s="66"/>
      <c r="DHQ8" s="66"/>
      <c r="DHR8" s="66"/>
      <c r="DHS8" s="66"/>
      <c r="DHT8" s="66"/>
      <c r="DHU8" s="66"/>
      <c r="DHV8" s="66"/>
      <c r="DHW8" s="66"/>
      <c r="DHX8" s="66"/>
      <c r="DHY8" s="66"/>
      <c r="DHZ8" s="66"/>
      <c r="DIA8" s="66"/>
      <c r="DIB8" s="66"/>
      <c r="DIC8" s="66"/>
      <c r="DID8" s="66"/>
      <c r="DIE8" s="66"/>
      <c r="DIF8" s="66"/>
      <c r="DIG8" s="66"/>
      <c r="DIH8" s="66"/>
      <c r="DII8" s="66"/>
      <c r="DIJ8" s="66"/>
      <c r="DIK8" s="66"/>
      <c r="DIL8" s="66"/>
      <c r="DIM8" s="66"/>
      <c r="DIN8" s="66"/>
      <c r="DIO8" s="66"/>
      <c r="DIP8" s="66"/>
      <c r="DIQ8" s="66"/>
      <c r="DIR8" s="66"/>
      <c r="DIS8" s="66"/>
      <c r="DIT8" s="66"/>
      <c r="DIU8" s="66"/>
      <c r="DIV8" s="66"/>
      <c r="DIW8" s="66"/>
      <c r="DIX8" s="66"/>
      <c r="DIY8" s="66"/>
      <c r="DIZ8" s="66"/>
      <c r="DJA8" s="66"/>
      <c r="DJB8" s="66"/>
      <c r="DJC8" s="66"/>
      <c r="DJD8" s="66"/>
      <c r="DJE8" s="66"/>
      <c r="DJF8" s="66"/>
      <c r="DJG8" s="66"/>
      <c r="DJH8" s="66"/>
      <c r="DJI8" s="66"/>
      <c r="DJJ8" s="66"/>
      <c r="DJK8" s="66"/>
      <c r="DJL8" s="66"/>
      <c r="DJM8" s="66"/>
      <c r="DJN8" s="66"/>
      <c r="DJO8" s="66"/>
      <c r="DJP8" s="66"/>
      <c r="DJQ8" s="66"/>
      <c r="DJR8" s="66"/>
      <c r="DJS8" s="66"/>
      <c r="DJT8" s="66"/>
      <c r="DJU8" s="66"/>
      <c r="DJV8" s="66"/>
      <c r="DJW8" s="66"/>
      <c r="DJX8" s="66"/>
      <c r="DJY8" s="66"/>
      <c r="DJZ8" s="66"/>
      <c r="DKA8" s="66"/>
      <c r="DKB8" s="66"/>
      <c r="DKC8" s="66"/>
      <c r="DKD8" s="66"/>
      <c r="DKE8" s="66"/>
      <c r="DKF8" s="66"/>
      <c r="DKG8" s="66"/>
      <c r="DKH8" s="66"/>
      <c r="DKI8" s="66"/>
      <c r="DKJ8" s="66"/>
      <c r="DKK8" s="66"/>
      <c r="DKL8" s="66"/>
      <c r="DKM8" s="66"/>
      <c r="DKN8" s="66"/>
      <c r="DKO8" s="66"/>
      <c r="DKP8" s="66"/>
      <c r="DKQ8" s="66"/>
      <c r="DKR8" s="66"/>
      <c r="DKS8" s="66"/>
      <c r="DKT8" s="66"/>
      <c r="DKU8" s="66"/>
      <c r="DKV8" s="66"/>
      <c r="DKW8" s="66"/>
      <c r="DKX8" s="66"/>
      <c r="DKY8" s="66"/>
      <c r="DKZ8" s="66"/>
      <c r="DLA8" s="66"/>
      <c r="DLB8" s="66"/>
      <c r="DLC8" s="66"/>
      <c r="DLD8" s="66"/>
      <c r="DLE8" s="66"/>
      <c r="DLF8" s="66"/>
      <c r="DLG8" s="66"/>
      <c r="DLH8" s="66"/>
      <c r="DLI8" s="66"/>
      <c r="DLJ8" s="66"/>
      <c r="DLK8" s="66"/>
      <c r="DLL8" s="66"/>
      <c r="DLM8" s="66"/>
      <c r="DLN8" s="66"/>
      <c r="DLO8" s="66"/>
      <c r="DLP8" s="66"/>
      <c r="DLQ8" s="66"/>
      <c r="DLR8" s="66"/>
      <c r="DLS8" s="66"/>
      <c r="DLT8" s="66"/>
      <c r="DLU8" s="66"/>
      <c r="DLV8" s="66"/>
      <c r="DLW8" s="66"/>
      <c r="DLX8" s="66"/>
      <c r="DLY8" s="66"/>
      <c r="DLZ8" s="66"/>
      <c r="DMA8" s="66"/>
      <c r="DMB8" s="66"/>
      <c r="DMC8" s="66"/>
      <c r="DMD8" s="66"/>
      <c r="DME8" s="66"/>
      <c r="DMF8" s="66"/>
      <c r="DMG8" s="66"/>
      <c r="DMH8" s="66"/>
      <c r="DMI8" s="66"/>
      <c r="DMJ8" s="66"/>
      <c r="DMK8" s="66"/>
      <c r="DML8" s="66"/>
      <c r="DMM8" s="66"/>
      <c r="DMN8" s="66"/>
      <c r="DMO8" s="66"/>
      <c r="DMP8" s="66"/>
      <c r="DMQ8" s="66"/>
      <c r="DMR8" s="66"/>
      <c r="DMS8" s="66"/>
      <c r="DMT8" s="66"/>
      <c r="DMU8" s="66"/>
      <c r="DMV8" s="66"/>
      <c r="DMW8" s="66"/>
      <c r="DMX8" s="66"/>
      <c r="DMY8" s="66"/>
      <c r="DMZ8" s="66"/>
      <c r="DNA8" s="66"/>
      <c r="DNB8" s="66"/>
      <c r="DNC8" s="66"/>
      <c r="DND8" s="66"/>
      <c r="DNE8" s="66"/>
      <c r="DNF8" s="66"/>
      <c r="DNG8" s="66"/>
      <c r="DNH8" s="66"/>
      <c r="DNI8" s="66"/>
      <c r="DNJ8" s="66"/>
      <c r="DNK8" s="66"/>
      <c r="DNL8" s="66"/>
      <c r="DNM8" s="66"/>
      <c r="DNN8" s="66"/>
      <c r="DNO8" s="66"/>
      <c r="DNP8" s="66"/>
      <c r="DNQ8" s="66"/>
      <c r="DNR8" s="66"/>
      <c r="DNS8" s="66"/>
      <c r="DNT8" s="66"/>
      <c r="DNU8" s="66"/>
      <c r="DNV8" s="66"/>
      <c r="DNW8" s="66"/>
      <c r="DNX8" s="66"/>
      <c r="DNY8" s="66"/>
      <c r="DNZ8" s="66"/>
      <c r="DOA8" s="66"/>
      <c r="DOB8" s="66"/>
      <c r="DOC8" s="66"/>
      <c r="DOD8" s="66"/>
      <c r="DOE8" s="66"/>
      <c r="DOF8" s="66"/>
      <c r="DOG8" s="66"/>
      <c r="DOH8" s="66"/>
      <c r="DOI8" s="66"/>
      <c r="DOJ8" s="66"/>
      <c r="DOK8" s="66"/>
      <c r="DOL8" s="66"/>
      <c r="DOM8" s="66"/>
      <c r="DON8" s="66"/>
      <c r="DOO8" s="66"/>
      <c r="DOP8" s="66"/>
      <c r="DOQ8" s="66"/>
      <c r="DOR8" s="66"/>
      <c r="DOS8" s="66"/>
      <c r="DOT8" s="66"/>
      <c r="DOU8" s="66"/>
      <c r="DOV8" s="66"/>
      <c r="DOW8" s="66"/>
      <c r="DOX8" s="66"/>
      <c r="DOY8" s="66"/>
      <c r="DOZ8" s="66"/>
      <c r="DPA8" s="66"/>
      <c r="DPB8" s="66"/>
      <c r="DPC8" s="66"/>
      <c r="DPD8" s="66"/>
      <c r="DPE8" s="66"/>
      <c r="DPF8" s="66"/>
      <c r="DPG8" s="66"/>
      <c r="DPH8" s="66"/>
      <c r="DPI8" s="66"/>
      <c r="DPJ8" s="66"/>
      <c r="DPK8" s="66"/>
      <c r="DPL8" s="66"/>
      <c r="DPM8" s="66"/>
      <c r="DPN8" s="66"/>
      <c r="DPO8" s="66"/>
      <c r="DPP8" s="66"/>
      <c r="DPQ8" s="66"/>
      <c r="DPR8" s="66"/>
      <c r="DPS8" s="66"/>
      <c r="DPT8" s="66"/>
      <c r="DPU8" s="66"/>
      <c r="DPV8" s="66"/>
      <c r="DPW8" s="66"/>
      <c r="DPX8" s="66"/>
      <c r="DPY8" s="66"/>
      <c r="DPZ8" s="66"/>
      <c r="DQA8" s="66"/>
      <c r="DQB8" s="66"/>
      <c r="DQC8" s="66"/>
      <c r="DQD8" s="66"/>
      <c r="DQE8" s="66"/>
      <c r="DQF8" s="66"/>
      <c r="DQG8" s="66"/>
      <c r="DQH8" s="66"/>
      <c r="DQI8" s="66"/>
      <c r="DQJ8" s="66"/>
      <c r="DQK8" s="66"/>
      <c r="DQL8" s="66"/>
      <c r="DQM8" s="66"/>
      <c r="DQN8" s="66"/>
      <c r="DQO8" s="66"/>
      <c r="DQP8" s="66"/>
      <c r="DQQ8" s="66"/>
      <c r="DQR8" s="66"/>
      <c r="DQS8" s="66"/>
      <c r="DQT8" s="66"/>
      <c r="DQU8" s="66"/>
      <c r="DQV8" s="66"/>
      <c r="DQW8" s="66"/>
      <c r="DQX8" s="66"/>
      <c r="DQY8" s="66"/>
      <c r="DQZ8" s="66"/>
      <c r="DRA8" s="66"/>
      <c r="DRB8" s="66"/>
      <c r="DRC8" s="66"/>
      <c r="DRD8" s="66"/>
      <c r="DRE8" s="66"/>
      <c r="DRF8" s="66"/>
      <c r="DRG8" s="66"/>
      <c r="DRH8" s="66"/>
      <c r="DRI8" s="66"/>
      <c r="DRJ8" s="66"/>
      <c r="DRK8" s="66"/>
      <c r="DRL8" s="66"/>
      <c r="DRM8" s="66"/>
      <c r="DRN8" s="66"/>
      <c r="DRO8" s="66"/>
      <c r="DRP8" s="66"/>
      <c r="DRQ8" s="66"/>
      <c r="DRR8" s="66"/>
      <c r="DRS8" s="66"/>
      <c r="DRT8" s="66"/>
      <c r="DRU8" s="66"/>
      <c r="DRV8" s="66"/>
      <c r="DRW8" s="66"/>
      <c r="DRX8" s="66"/>
      <c r="DRY8" s="66"/>
      <c r="DRZ8" s="66"/>
      <c r="DSA8" s="66"/>
      <c r="DSB8" s="66"/>
      <c r="DSC8" s="66"/>
      <c r="DSD8" s="66"/>
      <c r="DSE8" s="66"/>
      <c r="DSF8" s="66"/>
      <c r="DSG8" s="66"/>
      <c r="DSH8" s="66"/>
      <c r="DSI8" s="66"/>
      <c r="DSJ8" s="66"/>
      <c r="DSK8" s="66"/>
      <c r="DSL8" s="66"/>
      <c r="DSM8" s="66"/>
      <c r="DSN8" s="66"/>
      <c r="DSO8" s="66"/>
      <c r="DSP8" s="66"/>
      <c r="DSQ8" s="66"/>
      <c r="DSR8" s="66"/>
      <c r="DSS8" s="66"/>
      <c r="DST8" s="66"/>
      <c r="DSU8" s="66"/>
      <c r="DSV8" s="66"/>
      <c r="DSW8" s="66"/>
      <c r="DSX8" s="66"/>
      <c r="DSY8" s="66"/>
      <c r="DSZ8" s="66"/>
      <c r="DTA8" s="66"/>
      <c r="DTB8" s="66"/>
      <c r="DTC8" s="66"/>
      <c r="DTD8" s="66"/>
      <c r="DTE8" s="66"/>
      <c r="DTF8" s="66"/>
      <c r="DTG8" s="66"/>
      <c r="DTH8" s="66"/>
      <c r="DTI8" s="66"/>
      <c r="DTJ8" s="66"/>
      <c r="DTK8" s="66"/>
      <c r="DTL8" s="66"/>
      <c r="DTM8" s="66"/>
      <c r="DTN8" s="66"/>
      <c r="DTO8" s="66"/>
      <c r="DTP8" s="66"/>
      <c r="DTQ8" s="66"/>
      <c r="DTR8" s="66"/>
      <c r="DTS8" s="66"/>
      <c r="DTT8" s="66"/>
      <c r="DTU8" s="66"/>
      <c r="DTV8" s="66"/>
      <c r="DTW8" s="66"/>
      <c r="DTX8" s="66"/>
      <c r="DTY8" s="66"/>
      <c r="DTZ8" s="66"/>
      <c r="DUA8" s="66"/>
      <c r="DUB8" s="66"/>
      <c r="DUC8" s="66"/>
      <c r="DUD8" s="66"/>
      <c r="DUE8" s="66"/>
      <c r="DUF8" s="66"/>
      <c r="DUG8" s="66"/>
      <c r="DUH8" s="66"/>
      <c r="DUI8" s="66"/>
      <c r="DUJ8" s="66"/>
      <c r="DUK8" s="66"/>
      <c r="DUL8" s="66"/>
      <c r="DUM8" s="66"/>
      <c r="DUN8" s="66"/>
      <c r="DUO8" s="66"/>
      <c r="DUP8" s="66"/>
      <c r="DUQ8" s="66"/>
      <c r="DUR8" s="66"/>
      <c r="DUS8" s="66"/>
      <c r="DUT8" s="66"/>
      <c r="DUU8" s="66"/>
      <c r="DUV8" s="66"/>
      <c r="DUW8" s="66"/>
      <c r="DUX8" s="66"/>
      <c r="DUY8" s="66"/>
      <c r="DUZ8" s="66"/>
      <c r="DVA8" s="66"/>
      <c r="DVB8" s="66"/>
      <c r="DVC8" s="66"/>
      <c r="DVD8" s="66"/>
      <c r="DVE8" s="66"/>
      <c r="DVF8" s="66"/>
      <c r="DVG8" s="66"/>
      <c r="DVH8" s="66"/>
      <c r="DVI8" s="66"/>
      <c r="DVJ8" s="66"/>
      <c r="DVK8" s="66"/>
      <c r="DVL8" s="66"/>
      <c r="DVM8" s="66"/>
      <c r="DVN8" s="66"/>
      <c r="DVO8" s="66"/>
      <c r="DVP8" s="66"/>
      <c r="DVQ8" s="66"/>
      <c r="DVR8" s="66"/>
      <c r="DVS8" s="66"/>
      <c r="DVT8" s="66"/>
      <c r="DVU8" s="66"/>
      <c r="DVV8" s="66"/>
      <c r="DVW8" s="66"/>
      <c r="DVX8" s="66"/>
      <c r="DVY8" s="66"/>
      <c r="DVZ8" s="66"/>
      <c r="DWA8" s="66"/>
      <c r="DWB8" s="66"/>
      <c r="DWC8" s="66"/>
      <c r="DWD8" s="66"/>
      <c r="DWE8" s="66"/>
      <c r="DWF8" s="66"/>
      <c r="DWG8" s="66"/>
      <c r="DWH8" s="66"/>
      <c r="DWI8" s="66"/>
      <c r="DWJ8" s="66"/>
      <c r="DWK8" s="66"/>
      <c r="DWL8" s="66"/>
      <c r="DWM8" s="66"/>
      <c r="DWN8" s="66"/>
      <c r="DWO8" s="66"/>
      <c r="DWP8" s="66"/>
      <c r="DWQ8" s="66"/>
      <c r="DWR8" s="66"/>
      <c r="DWS8" s="66"/>
      <c r="DWT8" s="66"/>
      <c r="DWU8" s="66"/>
      <c r="DWV8" s="66"/>
      <c r="DWW8" s="66"/>
      <c r="DWX8" s="66"/>
      <c r="DWY8" s="66"/>
      <c r="DWZ8" s="66"/>
      <c r="DXA8" s="66"/>
      <c r="DXB8" s="66"/>
      <c r="DXC8" s="66"/>
      <c r="DXD8" s="66"/>
      <c r="DXE8" s="66"/>
      <c r="DXF8" s="66"/>
      <c r="DXG8" s="66"/>
      <c r="DXH8" s="66"/>
      <c r="DXI8" s="66"/>
      <c r="DXJ8" s="66"/>
      <c r="DXK8" s="66"/>
      <c r="DXL8" s="66"/>
      <c r="DXM8" s="66"/>
      <c r="DXN8" s="66"/>
      <c r="DXO8" s="66"/>
      <c r="DXP8" s="66"/>
      <c r="DXQ8" s="66"/>
      <c r="DXR8" s="66"/>
      <c r="DXS8" s="66"/>
      <c r="DXT8" s="66"/>
      <c r="DXU8" s="66"/>
      <c r="DXV8" s="66"/>
      <c r="DXW8" s="66"/>
      <c r="DXX8" s="66"/>
      <c r="DXY8" s="66"/>
      <c r="DXZ8" s="66"/>
      <c r="DYA8" s="66"/>
      <c r="DYB8" s="66"/>
      <c r="DYC8" s="66"/>
      <c r="DYD8" s="66"/>
      <c r="DYE8" s="66"/>
      <c r="DYF8" s="66"/>
      <c r="DYG8" s="66"/>
      <c r="DYH8" s="66"/>
      <c r="DYI8" s="66"/>
      <c r="DYJ8" s="66"/>
      <c r="DYK8" s="66"/>
      <c r="DYL8" s="66"/>
      <c r="DYM8" s="66"/>
      <c r="DYN8" s="66"/>
      <c r="DYO8" s="66"/>
      <c r="DYP8" s="66"/>
      <c r="DYQ8" s="66"/>
      <c r="DYR8" s="66"/>
      <c r="DYS8" s="66"/>
      <c r="DYT8" s="66"/>
      <c r="DYU8" s="66"/>
      <c r="DYV8" s="66"/>
      <c r="DYW8" s="66"/>
      <c r="DYX8" s="66"/>
      <c r="DYY8" s="66"/>
      <c r="DYZ8" s="66"/>
      <c r="DZA8" s="66"/>
      <c r="DZB8" s="66"/>
      <c r="DZC8" s="66"/>
      <c r="DZD8" s="66"/>
      <c r="DZE8" s="66"/>
      <c r="DZF8" s="66"/>
      <c r="DZG8" s="66"/>
      <c r="DZH8" s="66"/>
      <c r="DZI8" s="66"/>
      <c r="DZJ8" s="66"/>
      <c r="DZK8" s="66"/>
      <c r="DZL8" s="66"/>
      <c r="DZM8" s="66"/>
      <c r="DZN8" s="66"/>
      <c r="DZO8" s="66"/>
      <c r="DZP8" s="66"/>
      <c r="DZQ8" s="66"/>
      <c r="DZR8" s="66"/>
      <c r="DZS8" s="66"/>
      <c r="DZT8" s="66"/>
      <c r="DZU8" s="66"/>
      <c r="DZV8" s="66"/>
      <c r="DZW8" s="66"/>
      <c r="DZX8" s="66"/>
      <c r="DZY8" s="66"/>
      <c r="DZZ8" s="66"/>
      <c r="EAA8" s="66"/>
      <c r="EAB8" s="66"/>
      <c r="EAC8" s="66"/>
      <c r="EAD8" s="66"/>
      <c r="EAE8" s="66"/>
      <c r="EAF8" s="66"/>
      <c r="EAG8" s="66"/>
      <c r="EAH8" s="66"/>
      <c r="EAI8" s="66"/>
      <c r="EAJ8" s="66"/>
      <c r="EAK8" s="66"/>
      <c r="EAL8" s="66"/>
      <c r="EAM8" s="66"/>
      <c r="EAN8" s="66"/>
      <c r="EAO8" s="66"/>
      <c r="EAP8" s="66"/>
      <c r="EAQ8" s="66"/>
      <c r="EAR8" s="66"/>
      <c r="EAS8" s="66"/>
      <c r="EAT8" s="66"/>
      <c r="EAU8" s="66"/>
      <c r="EAV8" s="66"/>
      <c r="EAW8" s="66"/>
      <c r="EAX8" s="66"/>
      <c r="EAY8" s="66"/>
      <c r="EAZ8" s="66"/>
      <c r="EBA8" s="66"/>
      <c r="EBB8" s="66"/>
      <c r="EBC8" s="66"/>
      <c r="EBD8" s="66"/>
      <c r="EBE8" s="66"/>
      <c r="EBF8" s="66"/>
      <c r="EBG8" s="66"/>
      <c r="EBH8" s="66"/>
      <c r="EBI8" s="66"/>
      <c r="EBJ8" s="66"/>
      <c r="EBK8" s="66"/>
      <c r="EBL8" s="66"/>
      <c r="EBM8" s="66"/>
      <c r="EBN8" s="66"/>
      <c r="EBO8" s="66"/>
      <c r="EBP8" s="66"/>
      <c r="EBQ8" s="66"/>
      <c r="EBR8" s="66"/>
      <c r="EBS8" s="66"/>
      <c r="EBT8" s="66"/>
      <c r="EBU8" s="66"/>
      <c r="EBV8" s="66"/>
      <c r="EBW8" s="66"/>
      <c r="EBX8" s="66"/>
      <c r="EBY8" s="66"/>
      <c r="EBZ8" s="66"/>
      <c r="ECA8" s="66"/>
      <c r="ECB8" s="66"/>
      <c r="ECC8" s="66"/>
      <c r="ECD8" s="66"/>
      <c r="ECE8" s="66"/>
      <c r="ECF8" s="66"/>
      <c r="ECG8" s="66"/>
      <c r="ECH8" s="66"/>
      <c r="ECI8" s="66"/>
      <c r="ECJ8" s="66"/>
      <c r="ECK8" s="66"/>
      <c r="ECL8" s="66"/>
      <c r="ECM8" s="66"/>
      <c r="ECN8" s="66"/>
      <c r="ECO8" s="66"/>
      <c r="ECP8" s="66"/>
      <c r="ECQ8" s="66"/>
      <c r="ECR8" s="66"/>
      <c r="ECS8" s="66"/>
      <c r="ECT8" s="66"/>
      <c r="ECU8" s="66"/>
      <c r="ECV8" s="66"/>
      <c r="ECW8" s="66"/>
      <c r="ECX8" s="66"/>
      <c r="ECY8" s="66"/>
      <c r="ECZ8" s="66"/>
      <c r="EDA8" s="66"/>
      <c r="EDB8" s="66"/>
      <c r="EDC8" s="66"/>
      <c r="EDD8" s="66"/>
      <c r="EDE8" s="66"/>
      <c r="EDF8" s="66"/>
      <c r="EDG8" s="66"/>
      <c r="EDH8" s="66"/>
      <c r="EDI8" s="66"/>
      <c r="EDJ8" s="66"/>
      <c r="EDK8" s="66"/>
      <c r="EDL8" s="66"/>
      <c r="EDM8" s="66"/>
      <c r="EDN8" s="66"/>
      <c r="EDO8" s="66"/>
      <c r="EDP8" s="66"/>
      <c r="EDQ8" s="66"/>
      <c r="EDR8" s="66"/>
      <c r="EDS8" s="66"/>
      <c r="EDT8" s="66"/>
      <c r="EDU8" s="66"/>
      <c r="EDV8" s="66"/>
      <c r="EDW8" s="66"/>
      <c r="EDX8" s="66"/>
      <c r="EDY8" s="66"/>
      <c r="EDZ8" s="66"/>
      <c r="EEA8" s="66"/>
      <c r="EEB8" s="66"/>
      <c r="EEC8" s="66"/>
      <c r="EED8" s="66"/>
      <c r="EEE8" s="66"/>
      <c r="EEF8" s="66"/>
      <c r="EEG8" s="66"/>
      <c r="EEH8" s="66"/>
      <c r="EEI8" s="66"/>
      <c r="EEJ8" s="66"/>
      <c r="EEK8" s="66"/>
      <c r="EEL8" s="66"/>
      <c r="EEM8" s="66"/>
      <c r="EEN8" s="66"/>
      <c r="EEO8" s="66"/>
      <c r="EEP8" s="66"/>
      <c r="EEQ8" s="66"/>
      <c r="EER8" s="66"/>
      <c r="EES8" s="66"/>
      <c r="EET8" s="66"/>
      <c r="EEU8" s="66"/>
      <c r="EEV8" s="66"/>
      <c r="EEW8" s="66"/>
      <c r="EEX8" s="66"/>
      <c r="EEY8" s="66"/>
      <c r="EEZ8" s="66"/>
      <c r="EFA8" s="66"/>
      <c r="EFB8" s="66"/>
      <c r="EFC8" s="66"/>
      <c r="EFD8" s="66"/>
      <c r="EFE8" s="66"/>
      <c r="EFF8" s="66"/>
      <c r="EFG8" s="66"/>
      <c r="EFH8" s="66"/>
      <c r="EFI8" s="66"/>
      <c r="EFJ8" s="66"/>
      <c r="EFK8" s="66"/>
      <c r="EFL8" s="66"/>
      <c r="EFM8" s="66"/>
      <c r="EFN8" s="66"/>
      <c r="EFO8" s="66"/>
      <c r="EFP8" s="66"/>
      <c r="EFQ8" s="66"/>
      <c r="EFR8" s="66"/>
      <c r="EFS8" s="66"/>
      <c r="EFT8" s="66"/>
      <c r="EFU8" s="66"/>
      <c r="EFV8" s="66"/>
      <c r="EFW8" s="66"/>
      <c r="EFX8" s="66"/>
      <c r="EFY8" s="66"/>
      <c r="EFZ8" s="66"/>
      <c r="EGA8" s="66"/>
      <c r="EGB8" s="66"/>
      <c r="EGC8" s="66"/>
      <c r="EGD8" s="66"/>
      <c r="EGE8" s="66"/>
      <c r="EGF8" s="66"/>
      <c r="EGG8" s="66"/>
      <c r="EGH8" s="66"/>
      <c r="EGI8" s="66"/>
      <c r="EGJ8" s="66"/>
      <c r="EGK8" s="66"/>
      <c r="EGL8" s="66"/>
      <c r="EGM8" s="66"/>
      <c r="EGN8" s="66"/>
      <c r="EGO8" s="66"/>
      <c r="EGP8" s="66"/>
      <c r="EGQ8" s="66"/>
      <c r="EGR8" s="66"/>
      <c r="EGS8" s="66"/>
      <c r="EGT8" s="66"/>
      <c r="EGU8" s="66"/>
      <c r="EGV8" s="66"/>
      <c r="EGW8" s="66"/>
      <c r="EGX8" s="66"/>
      <c r="EGY8" s="66"/>
      <c r="EGZ8" s="66"/>
      <c r="EHA8" s="66"/>
      <c r="EHB8" s="66"/>
      <c r="EHC8" s="66"/>
      <c r="EHD8" s="66"/>
      <c r="EHE8" s="66"/>
      <c r="EHF8" s="66"/>
      <c r="EHG8" s="66"/>
      <c r="EHH8" s="66"/>
      <c r="EHI8" s="66"/>
      <c r="EHJ8" s="66"/>
      <c r="EHK8" s="66"/>
      <c r="EHL8" s="66"/>
      <c r="EHM8" s="66"/>
      <c r="EHN8" s="66"/>
      <c r="EHO8" s="66"/>
      <c r="EHP8" s="66"/>
      <c r="EHQ8" s="66"/>
      <c r="EHR8" s="66"/>
      <c r="EHS8" s="66"/>
      <c r="EHT8" s="66"/>
      <c r="EHU8" s="66"/>
      <c r="EHV8" s="66"/>
      <c r="EHW8" s="66"/>
      <c r="EHX8" s="66"/>
      <c r="EHY8" s="66"/>
      <c r="EHZ8" s="66"/>
      <c r="EIA8" s="66"/>
      <c r="EIB8" s="66"/>
      <c r="EIC8" s="66"/>
      <c r="EID8" s="66"/>
      <c r="EIE8" s="66"/>
      <c r="EIF8" s="66"/>
      <c r="EIG8" s="66"/>
      <c r="EIH8" s="66"/>
      <c r="EII8" s="66"/>
      <c r="EIJ8" s="66"/>
      <c r="EIK8" s="66"/>
      <c r="EIL8" s="66"/>
      <c r="EIM8" s="66"/>
      <c r="EIN8" s="66"/>
      <c r="EIO8" s="66"/>
      <c r="EIP8" s="66"/>
      <c r="EIQ8" s="66"/>
      <c r="EIR8" s="66"/>
      <c r="EIS8" s="66"/>
      <c r="EIT8" s="66"/>
      <c r="EIU8" s="66"/>
      <c r="EIV8" s="66"/>
      <c r="EIW8" s="66"/>
      <c r="EIX8" s="66"/>
      <c r="EIY8" s="66"/>
      <c r="EIZ8" s="66"/>
      <c r="EJA8" s="66"/>
      <c r="EJB8" s="66"/>
      <c r="EJC8" s="66"/>
      <c r="EJD8" s="66"/>
      <c r="EJE8" s="66"/>
      <c r="EJF8" s="66"/>
      <c r="EJG8" s="66"/>
      <c r="EJH8" s="66"/>
      <c r="EJI8" s="66"/>
      <c r="EJJ8" s="66"/>
      <c r="EJK8" s="66"/>
      <c r="EJL8" s="66"/>
      <c r="EJM8" s="66"/>
      <c r="EJN8" s="66"/>
      <c r="EJO8" s="66"/>
      <c r="EJP8" s="66"/>
      <c r="EJQ8" s="66"/>
      <c r="EJR8" s="66"/>
      <c r="EJS8" s="66"/>
      <c r="EJT8" s="66"/>
      <c r="EJU8" s="66"/>
      <c r="EJV8" s="66"/>
      <c r="EJW8" s="66"/>
      <c r="EJX8" s="66"/>
      <c r="EJY8" s="66"/>
      <c r="EJZ8" s="66"/>
      <c r="EKA8" s="66"/>
      <c r="EKB8" s="66"/>
      <c r="EKC8" s="66"/>
      <c r="EKD8" s="66"/>
      <c r="EKE8" s="66"/>
      <c r="EKF8" s="66"/>
      <c r="EKG8" s="66"/>
      <c r="EKH8" s="66"/>
      <c r="EKI8" s="66"/>
      <c r="EKJ8" s="66"/>
      <c r="EKK8" s="66"/>
      <c r="EKL8" s="66"/>
      <c r="EKM8" s="66"/>
      <c r="EKN8" s="66"/>
      <c r="EKO8" s="66"/>
      <c r="EKP8" s="66"/>
      <c r="EKQ8" s="66"/>
      <c r="EKR8" s="66"/>
      <c r="EKS8" s="66"/>
      <c r="EKT8" s="66"/>
      <c r="EKU8" s="66"/>
      <c r="EKV8" s="66"/>
      <c r="EKW8" s="66"/>
      <c r="EKX8" s="66"/>
      <c r="EKY8" s="66"/>
      <c r="EKZ8" s="66"/>
      <c r="ELA8" s="66"/>
      <c r="ELB8" s="66"/>
      <c r="ELC8" s="66"/>
      <c r="ELD8" s="66"/>
      <c r="ELE8" s="66"/>
      <c r="ELF8" s="66"/>
      <c r="ELG8" s="66"/>
      <c r="ELH8" s="66"/>
      <c r="ELI8" s="66"/>
      <c r="ELJ8" s="66"/>
      <c r="ELK8" s="66"/>
      <c r="ELL8" s="66"/>
      <c r="ELM8" s="66"/>
      <c r="ELN8" s="66"/>
      <c r="ELO8" s="66"/>
      <c r="ELP8" s="66"/>
      <c r="ELQ8" s="66"/>
      <c r="ELR8" s="66"/>
      <c r="ELS8" s="66"/>
      <c r="ELT8" s="66"/>
      <c r="ELU8" s="66"/>
      <c r="ELV8" s="66"/>
      <c r="ELW8" s="66"/>
      <c r="ELX8" s="66"/>
      <c r="ELY8" s="66"/>
      <c r="ELZ8" s="66"/>
      <c r="EMA8" s="66"/>
      <c r="EMB8" s="66"/>
      <c r="EMC8" s="66"/>
      <c r="EMD8" s="66"/>
      <c r="EME8" s="66"/>
      <c r="EMF8" s="66"/>
      <c r="EMG8" s="66"/>
      <c r="EMH8" s="66"/>
      <c r="EMI8" s="66"/>
      <c r="EMJ8" s="66"/>
      <c r="EMK8" s="66"/>
      <c r="EML8" s="66"/>
      <c r="EMM8" s="66"/>
      <c r="EMN8" s="66"/>
      <c r="EMO8" s="66"/>
      <c r="EMP8" s="66"/>
      <c r="EMQ8" s="66"/>
      <c r="EMR8" s="66"/>
      <c r="EMS8" s="66"/>
      <c r="EMT8" s="66"/>
      <c r="EMU8" s="66"/>
      <c r="EMV8" s="66"/>
      <c r="EMW8" s="66"/>
      <c r="EMX8" s="66"/>
      <c r="EMY8" s="66"/>
      <c r="EMZ8" s="66"/>
      <c r="ENA8" s="66"/>
      <c r="ENB8" s="66"/>
      <c r="ENC8" s="66"/>
      <c r="END8" s="66"/>
      <c r="ENE8" s="66"/>
      <c r="ENF8" s="66"/>
      <c r="ENG8" s="66"/>
      <c r="ENH8" s="66"/>
      <c r="ENI8" s="66"/>
      <c r="ENJ8" s="66"/>
      <c r="ENK8" s="66"/>
      <c r="ENL8" s="66"/>
      <c r="ENM8" s="66"/>
      <c r="ENN8" s="66"/>
      <c r="ENO8" s="66"/>
      <c r="ENP8" s="66"/>
      <c r="ENQ8" s="66"/>
      <c r="ENR8" s="66"/>
      <c r="ENS8" s="66"/>
      <c r="ENT8" s="66"/>
      <c r="ENU8" s="66"/>
      <c r="ENV8" s="66"/>
      <c r="ENW8" s="66"/>
      <c r="ENX8" s="66"/>
      <c r="ENY8" s="66"/>
      <c r="ENZ8" s="66"/>
      <c r="EOA8" s="66"/>
      <c r="EOB8" s="66"/>
      <c r="EOC8" s="66"/>
      <c r="EOD8" s="66"/>
      <c r="EOE8" s="66"/>
      <c r="EOF8" s="66"/>
      <c r="EOG8" s="66"/>
      <c r="EOH8" s="66"/>
      <c r="EOI8" s="66"/>
      <c r="EOJ8" s="66"/>
      <c r="EOK8" s="66"/>
      <c r="EOL8" s="66"/>
      <c r="EOM8" s="66"/>
      <c r="EON8" s="66"/>
      <c r="EOO8" s="66"/>
      <c r="EOP8" s="66"/>
      <c r="EOQ8" s="66"/>
      <c r="EOR8" s="66"/>
      <c r="EOS8" s="66"/>
      <c r="EOT8" s="66"/>
      <c r="EOU8" s="66"/>
      <c r="EOV8" s="66"/>
      <c r="EOW8" s="66"/>
      <c r="EOX8" s="66"/>
      <c r="EOY8" s="66"/>
      <c r="EOZ8" s="66"/>
      <c r="EPA8" s="66"/>
      <c r="EPB8" s="66"/>
      <c r="EPC8" s="66"/>
      <c r="EPD8" s="66"/>
      <c r="EPE8" s="66"/>
      <c r="EPF8" s="66"/>
      <c r="EPG8" s="66"/>
      <c r="EPH8" s="66"/>
      <c r="EPI8" s="66"/>
      <c r="EPJ8" s="66"/>
      <c r="EPK8" s="66"/>
      <c r="EPL8" s="66"/>
      <c r="EPM8" s="66"/>
      <c r="EPN8" s="66"/>
      <c r="EPO8" s="66"/>
      <c r="EPP8" s="66"/>
      <c r="EPQ8" s="66"/>
      <c r="EPR8" s="66"/>
      <c r="EPS8" s="66"/>
      <c r="EPT8" s="66"/>
      <c r="EPU8" s="66"/>
      <c r="EPV8" s="66"/>
      <c r="EPW8" s="66"/>
      <c r="EPX8" s="66"/>
      <c r="EPY8" s="66"/>
      <c r="EPZ8" s="66"/>
      <c r="EQA8" s="66"/>
      <c r="EQB8" s="66"/>
      <c r="EQC8" s="66"/>
      <c r="EQD8" s="66"/>
      <c r="EQE8" s="66"/>
      <c r="EQF8" s="66"/>
      <c r="EQG8" s="66"/>
      <c r="EQH8" s="66"/>
      <c r="EQI8" s="66"/>
      <c r="EQJ8" s="66"/>
      <c r="EQK8" s="66"/>
      <c r="EQL8" s="66"/>
      <c r="EQM8" s="66"/>
      <c r="EQN8" s="66"/>
      <c r="EQO8" s="66"/>
      <c r="EQP8" s="66"/>
      <c r="EQQ8" s="66"/>
      <c r="EQR8" s="66"/>
      <c r="EQS8" s="66"/>
      <c r="EQT8" s="66"/>
      <c r="EQU8" s="66"/>
      <c r="EQV8" s="66"/>
      <c r="EQW8" s="66"/>
      <c r="EQX8" s="66"/>
      <c r="EQY8" s="66"/>
      <c r="EQZ8" s="66"/>
      <c r="ERA8" s="66"/>
      <c r="ERB8" s="66"/>
      <c r="ERC8" s="66"/>
      <c r="ERD8" s="66"/>
      <c r="ERE8" s="66"/>
      <c r="ERF8" s="66"/>
      <c r="ERG8" s="66"/>
      <c r="ERH8" s="66"/>
      <c r="ERI8" s="66"/>
      <c r="ERJ8" s="66"/>
      <c r="ERK8" s="66"/>
      <c r="ERL8" s="66"/>
      <c r="ERM8" s="66"/>
      <c r="ERN8" s="66"/>
      <c r="ERO8" s="66"/>
      <c r="ERP8" s="66"/>
      <c r="ERQ8" s="66"/>
      <c r="ERR8" s="66"/>
      <c r="ERS8" s="66"/>
      <c r="ERT8" s="66"/>
      <c r="ERU8" s="66"/>
      <c r="ERV8" s="66"/>
      <c r="ERW8" s="66"/>
      <c r="ERX8" s="66"/>
      <c r="ERY8" s="66"/>
      <c r="ERZ8" s="66"/>
      <c r="ESA8" s="66"/>
      <c r="ESB8" s="66"/>
      <c r="ESC8" s="66"/>
      <c r="ESD8" s="66"/>
      <c r="ESE8" s="66"/>
      <c r="ESF8" s="66"/>
      <c r="ESG8" s="66"/>
      <c r="ESH8" s="66"/>
      <c r="ESI8" s="66"/>
      <c r="ESJ8" s="66"/>
      <c r="ESK8" s="66"/>
      <c r="ESL8" s="66"/>
      <c r="ESM8" s="66"/>
      <c r="ESN8" s="66"/>
      <c r="ESO8" s="66"/>
      <c r="ESP8" s="66"/>
      <c r="ESQ8" s="66"/>
      <c r="ESR8" s="66"/>
      <c r="ESS8" s="66"/>
      <c r="EST8" s="66"/>
      <c r="ESU8" s="66"/>
      <c r="ESV8" s="66"/>
      <c r="ESW8" s="66"/>
      <c r="ESX8" s="66"/>
      <c r="ESY8" s="66"/>
      <c r="ESZ8" s="66"/>
      <c r="ETA8" s="66"/>
      <c r="ETB8" s="66"/>
      <c r="ETC8" s="66"/>
      <c r="ETD8" s="66"/>
      <c r="ETE8" s="66"/>
      <c r="ETF8" s="66"/>
      <c r="ETG8" s="66"/>
      <c r="ETH8" s="66"/>
      <c r="ETI8" s="66"/>
      <c r="ETJ8" s="66"/>
      <c r="ETK8" s="66"/>
      <c r="ETL8" s="66"/>
      <c r="ETM8" s="66"/>
      <c r="ETN8" s="66"/>
      <c r="ETO8" s="66"/>
      <c r="ETP8" s="66"/>
      <c r="ETQ8" s="66"/>
      <c r="ETR8" s="66"/>
      <c r="ETS8" s="66"/>
      <c r="ETT8" s="66"/>
      <c r="ETU8" s="66"/>
      <c r="ETV8" s="66"/>
      <c r="ETW8" s="66"/>
      <c r="ETX8" s="66"/>
      <c r="ETY8" s="66"/>
      <c r="ETZ8" s="66"/>
      <c r="EUA8" s="66"/>
      <c r="EUB8" s="66"/>
      <c r="EUC8" s="66"/>
      <c r="EUD8" s="66"/>
      <c r="EUE8" s="66"/>
      <c r="EUF8" s="66"/>
      <c r="EUG8" s="66"/>
      <c r="EUH8" s="66"/>
      <c r="EUI8" s="66"/>
      <c r="EUJ8" s="66"/>
      <c r="EUK8" s="66"/>
      <c r="EUL8" s="66"/>
      <c r="EUM8" s="66"/>
      <c r="EUN8" s="66"/>
      <c r="EUO8" s="66"/>
      <c r="EUP8" s="66"/>
      <c r="EUQ8" s="66"/>
      <c r="EUR8" s="66"/>
      <c r="EUS8" s="66"/>
      <c r="EUT8" s="66"/>
      <c r="EUU8" s="66"/>
      <c r="EUV8" s="66"/>
      <c r="EUW8" s="66"/>
      <c r="EUX8" s="66"/>
      <c r="EUY8" s="66"/>
      <c r="EUZ8" s="66"/>
      <c r="EVA8" s="66"/>
      <c r="EVB8" s="66"/>
      <c r="EVC8" s="66"/>
      <c r="EVD8" s="66"/>
      <c r="EVE8" s="66"/>
      <c r="EVF8" s="66"/>
      <c r="EVG8" s="66"/>
      <c r="EVH8" s="66"/>
      <c r="EVI8" s="66"/>
      <c r="EVJ8" s="66"/>
      <c r="EVK8" s="66"/>
      <c r="EVL8" s="66"/>
      <c r="EVM8" s="66"/>
      <c r="EVN8" s="66"/>
      <c r="EVO8" s="66"/>
      <c r="EVP8" s="66"/>
      <c r="EVQ8" s="66"/>
      <c r="EVR8" s="66"/>
      <c r="EVS8" s="66"/>
      <c r="EVT8" s="66"/>
      <c r="EVU8" s="66"/>
      <c r="EVV8" s="66"/>
      <c r="EVW8" s="66"/>
      <c r="EVX8" s="66"/>
      <c r="EVY8" s="66"/>
      <c r="EVZ8" s="66"/>
      <c r="EWA8" s="66"/>
      <c r="EWB8" s="66"/>
      <c r="EWC8" s="66"/>
      <c r="EWD8" s="66"/>
      <c r="EWE8" s="66"/>
      <c r="EWF8" s="66"/>
      <c r="EWG8" s="66"/>
      <c r="EWH8" s="66"/>
      <c r="EWI8" s="66"/>
      <c r="EWJ8" s="66"/>
      <c r="EWK8" s="66"/>
      <c r="EWL8" s="66"/>
      <c r="EWM8" s="66"/>
      <c r="EWN8" s="66"/>
      <c r="EWO8" s="66"/>
      <c r="EWP8" s="66"/>
      <c r="EWQ8" s="66"/>
      <c r="EWR8" s="66"/>
      <c r="EWS8" s="66"/>
      <c r="EWT8" s="66"/>
      <c r="EWU8" s="66"/>
      <c r="EWV8" s="66"/>
      <c r="EWW8" s="66"/>
      <c r="EWX8" s="66"/>
      <c r="EWY8" s="66"/>
      <c r="EWZ8" s="66"/>
      <c r="EXA8" s="66"/>
      <c r="EXB8" s="66"/>
      <c r="EXC8" s="66"/>
      <c r="EXD8" s="66"/>
      <c r="EXE8" s="66"/>
      <c r="EXF8" s="66"/>
      <c r="EXG8" s="66"/>
      <c r="EXH8" s="66"/>
      <c r="EXI8" s="66"/>
      <c r="EXJ8" s="66"/>
      <c r="EXK8" s="66"/>
      <c r="EXL8" s="66"/>
      <c r="EXM8" s="66"/>
      <c r="EXN8" s="66"/>
      <c r="EXO8" s="66"/>
      <c r="EXP8" s="66"/>
      <c r="EXQ8" s="66"/>
      <c r="EXR8" s="66"/>
      <c r="EXS8" s="66"/>
      <c r="EXT8" s="66"/>
      <c r="EXU8" s="66"/>
      <c r="EXV8" s="66"/>
      <c r="EXW8" s="66"/>
      <c r="EXX8" s="66"/>
      <c r="EXY8" s="66"/>
      <c r="EXZ8" s="66"/>
      <c r="EYA8" s="66"/>
      <c r="EYB8" s="66"/>
      <c r="EYC8" s="66"/>
      <c r="EYD8" s="66"/>
      <c r="EYE8" s="66"/>
      <c r="EYF8" s="66"/>
      <c r="EYG8" s="66"/>
      <c r="EYH8" s="66"/>
      <c r="EYI8" s="66"/>
      <c r="EYJ8" s="66"/>
      <c r="EYK8" s="66"/>
      <c r="EYL8" s="66"/>
      <c r="EYM8" s="66"/>
      <c r="EYN8" s="66"/>
      <c r="EYO8" s="66"/>
      <c r="EYP8" s="66"/>
      <c r="EYQ8" s="66"/>
      <c r="EYR8" s="66"/>
      <c r="EYS8" s="66"/>
      <c r="EYT8" s="66"/>
      <c r="EYU8" s="66"/>
      <c r="EYV8" s="66"/>
      <c r="EYW8" s="66"/>
      <c r="EYX8" s="66"/>
      <c r="EYY8" s="66"/>
      <c r="EYZ8" s="66"/>
      <c r="EZA8" s="66"/>
      <c r="EZB8" s="66"/>
      <c r="EZC8" s="66"/>
      <c r="EZD8" s="66"/>
      <c r="EZE8" s="66"/>
      <c r="EZF8" s="66"/>
      <c r="EZG8" s="66"/>
      <c r="EZH8" s="66"/>
      <c r="EZI8" s="66"/>
      <c r="EZJ8" s="66"/>
      <c r="EZK8" s="66"/>
      <c r="EZL8" s="66"/>
      <c r="EZM8" s="66"/>
      <c r="EZN8" s="66"/>
      <c r="EZO8" s="66"/>
      <c r="EZP8" s="66"/>
      <c r="EZQ8" s="66"/>
      <c r="EZR8" s="66"/>
      <c r="EZS8" s="66"/>
      <c r="EZT8" s="66"/>
      <c r="EZU8" s="66"/>
      <c r="EZV8" s="66"/>
      <c r="EZW8" s="66"/>
      <c r="EZX8" s="66"/>
      <c r="EZY8" s="66"/>
      <c r="EZZ8" s="66"/>
      <c r="FAA8" s="66"/>
      <c r="FAB8" s="66"/>
      <c r="FAC8" s="66"/>
      <c r="FAD8" s="66"/>
      <c r="FAE8" s="66"/>
      <c r="FAF8" s="66"/>
      <c r="FAG8" s="66"/>
      <c r="FAH8" s="66"/>
      <c r="FAI8" s="66"/>
      <c r="FAJ8" s="66"/>
      <c r="FAK8" s="66"/>
      <c r="FAL8" s="66"/>
      <c r="FAM8" s="66"/>
      <c r="FAN8" s="66"/>
      <c r="FAO8" s="66"/>
      <c r="FAP8" s="66"/>
      <c r="FAQ8" s="66"/>
      <c r="FAR8" s="66"/>
      <c r="FAS8" s="66"/>
      <c r="FAT8" s="66"/>
      <c r="FAU8" s="66"/>
      <c r="FAV8" s="66"/>
      <c r="FAW8" s="66"/>
      <c r="FAX8" s="66"/>
      <c r="FAY8" s="66"/>
      <c r="FAZ8" s="66"/>
      <c r="FBA8" s="66"/>
      <c r="FBB8" s="66"/>
      <c r="FBC8" s="66"/>
      <c r="FBD8" s="66"/>
      <c r="FBE8" s="66"/>
      <c r="FBF8" s="66"/>
      <c r="FBG8" s="66"/>
      <c r="FBH8" s="66"/>
      <c r="FBI8" s="66"/>
      <c r="FBJ8" s="66"/>
      <c r="FBK8" s="66"/>
      <c r="FBL8" s="66"/>
      <c r="FBM8" s="66"/>
      <c r="FBN8" s="66"/>
      <c r="FBO8" s="66"/>
      <c r="FBP8" s="66"/>
      <c r="FBQ8" s="66"/>
      <c r="FBR8" s="66"/>
      <c r="FBS8" s="66"/>
      <c r="FBT8" s="66"/>
      <c r="FBU8" s="66"/>
      <c r="FBV8" s="66"/>
      <c r="FBW8" s="66"/>
      <c r="FBX8" s="66"/>
      <c r="FBY8" s="66"/>
      <c r="FBZ8" s="66"/>
      <c r="FCA8" s="66"/>
      <c r="FCB8" s="66"/>
      <c r="FCC8" s="66"/>
      <c r="FCD8" s="66"/>
      <c r="FCE8" s="66"/>
      <c r="FCF8" s="66"/>
      <c r="FCG8" s="66"/>
      <c r="FCH8" s="66"/>
      <c r="FCI8" s="66"/>
      <c r="FCJ8" s="66"/>
      <c r="FCK8" s="66"/>
      <c r="FCL8" s="66"/>
      <c r="FCM8" s="66"/>
      <c r="FCN8" s="66"/>
      <c r="FCO8" s="66"/>
      <c r="FCP8" s="66"/>
      <c r="FCQ8" s="66"/>
      <c r="FCR8" s="66"/>
      <c r="FCS8" s="66"/>
      <c r="FCT8" s="66"/>
      <c r="FCU8" s="66"/>
      <c r="FCV8" s="66"/>
      <c r="FCW8" s="66"/>
      <c r="FCX8" s="66"/>
      <c r="FCY8" s="66"/>
      <c r="FCZ8" s="66"/>
      <c r="FDA8" s="66"/>
      <c r="FDB8" s="66"/>
      <c r="FDC8" s="66"/>
      <c r="FDD8" s="66"/>
      <c r="FDE8" s="66"/>
      <c r="FDF8" s="66"/>
      <c r="FDG8" s="66"/>
      <c r="FDH8" s="66"/>
      <c r="FDI8" s="66"/>
      <c r="FDJ8" s="66"/>
      <c r="FDK8" s="66"/>
      <c r="FDL8" s="66"/>
      <c r="FDM8" s="66"/>
      <c r="FDN8" s="66"/>
      <c r="FDO8" s="66"/>
      <c r="FDP8" s="66"/>
      <c r="FDQ8" s="66"/>
      <c r="FDR8" s="66"/>
      <c r="FDS8" s="66"/>
      <c r="FDT8" s="66"/>
      <c r="FDU8" s="66"/>
      <c r="FDV8" s="66"/>
      <c r="FDW8" s="66"/>
      <c r="FDX8" s="66"/>
      <c r="FDY8" s="66"/>
      <c r="FDZ8" s="66"/>
      <c r="FEA8" s="66"/>
      <c r="FEB8" s="66"/>
      <c r="FEC8" s="66"/>
      <c r="FED8" s="66"/>
      <c r="FEE8" s="66"/>
      <c r="FEF8" s="66"/>
      <c r="FEG8" s="66"/>
      <c r="FEH8" s="66"/>
      <c r="FEI8" s="66"/>
      <c r="FEJ8" s="66"/>
      <c r="FEK8" s="66"/>
      <c r="FEL8" s="66"/>
      <c r="FEM8" s="66"/>
      <c r="FEN8" s="66"/>
      <c r="FEO8" s="66"/>
      <c r="FEP8" s="66"/>
      <c r="FEQ8" s="66"/>
      <c r="FER8" s="66"/>
      <c r="FES8" s="66"/>
      <c r="FET8" s="66"/>
      <c r="FEU8" s="66"/>
      <c r="FEV8" s="66"/>
      <c r="FEW8" s="66"/>
      <c r="FEX8" s="66"/>
      <c r="FEY8" s="66"/>
      <c r="FEZ8" s="66"/>
      <c r="FFA8" s="66"/>
      <c r="FFB8" s="66"/>
      <c r="FFC8" s="66"/>
      <c r="FFD8" s="66"/>
      <c r="FFE8" s="66"/>
      <c r="FFF8" s="66"/>
      <c r="FFG8" s="66"/>
      <c r="FFH8" s="66"/>
      <c r="FFI8" s="66"/>
      <c r="FFJ8" s="66"/>
      <c r="FFK8" s="66"/>
      <c r="FFL8" s="66"/>
      <c r="FFM8" s="66"/>
      <c r="FFN8" s="66"/>
      <c r="FFO8" s="66"/>
      <c r="FFP8" s="66"/>
      <c r="FFQ8" s="66"/>
      <c r="FFR8" s="66"/>
      <c r="FFS8" s="66"/>
      <c r="FFT8" s="66"/>
      <c r="FFU8" s="66"/>
      <c r="FFV8" s="66"/>
      <c r="FFW8" s="66"/>
      <c r="FFX8" s="66"/>
      <c r="FFY8" s="66"/>
      <c r="FFZ8" s="66"/>
      <c r="FGA8" s="66"/>
      <c r="FGB8" s="66"/>
      <c r="FGC8" s="66"/>
      <c r="FGD8" s="66"/>
      <c r="FGE8" s="66"/>
      <c r="FGF8" s="66"/>
      <c r="FGG8" s="66"/>
      <c r="FGH8" s="66"/>
      <c r="FGI8" s="66"/>
      <c r="FGJ8" s="66"/>
      <c r="FGK8" s="66"/>
      <c r="FGL8" s="66"/>
      <c r="FGM8" s="66"/>
      <c r="FGN8" s="66"/>
      <c r="FGO8" s="66"/>
      <c r="FGP8" s="66"/>
      <c r="FGQ8" s="66"/>
      <c r="FGR8" s="66"/>
      <c r="FGS8" s="66"/>
      <c r="FGT8" s="66"/>
      <c r="FGU8" s="66"/>
      <c r="FGV8" s="66"/>
      <c r="FGW8" s="66"/>
      <c r="FGX8" s="66"/>
      <c r="FGY8" s="66"/>
      <c r="FGZ8" s="66"/>
      <c r="FHA8" s="66"/>
      <c r="FHB8" s="66"/>
      <c r="FHC8" s="66"/>
      <c r="FHD8" s="66"/>
      <c r="FHE8" s="66"/>
      <c r="FHF8" s="66"/>
      <c r="FHG8" s="66"/>
      <c r="FHH8" s="66"/>
      <c r="FHI8" s="66"/>
      <c r="FHJ8" s="66"/>
      <c r="FHK8" s="66"/>
      <c r="FHL8" s="66"/>
      <c r="FHM8" s="66"/>
      <c r="FHN8" s="66"/>
      <c r="FHO8" s="66"/>
      <c r="FHP8" s="66"/>
      <c r="FHQ8" s="66"/>
      <c r="FHR8" s="66"/>
      <c r="FHS8" s="66"/>
      <c r="FHT8" s="66"/>
      <c r="FHU8" s="66"/>
      <c r="FHV8" s="66"/>
      <c r="FHW8" s="66"/>
      <c r="FHX8" s="66"/>
      <c r="FHY8" s="66"/>
      <c r="FHZ8" s="66"/>
      <c r="FIA8" s="66"/>
      <c r="FIB8" s="66"/>
      <c r="FIC8" s="66"/>
      <c r="FID8" s="66"/>
      <c r="FIE8" s="66"/>
      <c r="FIF8" s="66"/>
      <c r="FIG8" s="66"/>
      <c r="FIH8" s="66"/>
      <c r="FII8" s="66"/>
      <c r="FIJ8" s="66"/>
      <c r="FIK8" s="66"/>
      <c r="FIL8" s="66"/>
      <c r="FIM8" s="66"/>
      <c r="FIN8" s="66"/>
      <c r="FIO8" s="66"/>
      <c r="FIP8" s="66"/>
      <c r="FIQ8" s="66"/>
      <c r="FIR8" s="66"/>
      <c r="FIS8" s="66"/>
      <c r="FIT8" s="66"/>
      <c r="FIU8" s="66"/>
      <c r="FIV8" s="66"/>
      <c r="FIW8" s="66"/>
      <c r="FIX8" s="66"/>
      <c r="FIY8" s="66"/>
      <c r="FIZ8" s="66"/>
      <c r="FJA8" s="66"/>
      <c r="FJB8" s="66"/>
      <c r="FJC8" s="66"/>
      <c r="FJD8" s="66"/>
      <c r="FJE8" s="66"/>
      <c r="FJF8" s="66"/>
      <c r="FJG8" s="66"/>
      <c r="FJH8" s="66"/>
      <c r="FJI8" s="66"/>
      <c r="FJJ8" s="66"/>
      <c r="FJK8" s="66"/>
      <c r="FJL8" s="66"/>
      <c r="FJM8" s="66"/>
      <c r="FJN8" s="66"/>
      <c r="FJO8" s="66"/>
      <c r="FJP8" s="66"/>
      <c r="FJQ8" s="66"/>
      <c r="FJR8" s="66"/>
      <c r="FJS8" s="66"/>
      <c r="FJT8" s="66"/>
      <c r="FJU8" s="66"/>
      <c r="FJV8" s="66"/>
      <c r="FJW8" s="66"/>
      <c r="FJX8" s="66"/>
      <c r="FJY8" s="66"/>
      <c r="FJZ8" s="66"/>
      <c r="FKA8" s="66"/>
      <c r="FKB8" s="66"/>
      <c r="FKC8" s="66"/>
      <c r="FKD8" s="66"/>
      <c r="FKE8" s="66"/>
      <c r="FKF8" s="66"/>
      <c r="FKG8" s="66"/>
      <c r="FKH8" s="66"/>
      <c r="FKI8" s="66"/>
      <c r="FKJ8" s="66"/>
      <c r="FKK8" s="66"/>
      <c r="FKL8" s="66"/>
      <c r="FKM8" s="66"/>
      <c r="FKN8" s="66"/>
      <c r="FKO8" s="66"/>
      <c r="FKP8" s="66"/>
      <c r="FKQ8" s="66"/>
      <c r="FKR8" s="66"/>
      <c r="FKS8" s="66"/>
      <c r="FKT8" s="66"/>
      <c r="FKU8" s="66"/>
      <c r="FKV8" s="66"/>
      <c r="FKW8" s="66"/>
      <c r="FKX8" s="66"/>
      <c r="FKY8" s="66"/>
      <c r="FKZ8" s="66"/>
      <c r="FLA8" s="66"/>
      <c r="FLB8" s="66"/>
      <c r="FLC8" s="66"/>
      <c r="FLD8" s="66"/>
      <c r="FLE8" s="66"/>
      <c r="FLF8" s="66"/>
      <c r="FLG8" s="66"/>
      <c r="FLH8" s="66"/>
      <c r="FLI8" s="66"/>
      <c r="FLJ8" s="66"/>
      <c r="FLK8" s="66"/>
      <c r="FLL8" s="66"/>
      <c r="FLM8" s="66"/>
      <c r="FLN8" s="66"/>
      <c r="FLO8" s="66"/>
      <c r="FLP8" s="66"/>
      <c r="FLQ8" s="66"/>
      <c r="FLR8" s="66"/>
      <c r="FLS8" s="66"/>
      <c r="FLT8" s="66"/>
      <c r="FLU8" s="66"/>
      <c r="FLV8" s="66"/>
      <c r="FLW8" s="66"/>
      <c r="FLX8" s="66"/>
      <c r="FLY8" s="66"/>
      <c r="FLZ8" s="66"/>
      <c r="FMA8" s="66"/>
      <c r="FMB8" s="66"/>
      <c r="FMC8" s="66"/>
      <c r="FMD8" s="66"/>
      <c r="FME8" s="66"/>
      <c r="FMF8" s="66"/>
      <c r="FMG8" s="66"/>
      <c r="FMH8" s="66"/>
      <c r="FMI8" s="66"/>
      <c r="FMJ8" s="66"/>
      <c r="FMK8" s="66"/>
      <c r="FML8" s="66"/>
      <c r="FMM8" s="66"/>
      <c r="FMN8" s="66"/>
      <c r="FMO8" s="66"/>
      <c r="FMP8" s="66"/>
      <c r="FMQ8" s="66"/>
      <c r="FMR8" s="66"/>
      <c r="FMS8" s="66"/>
      <c r="FMT8" s="66"/>
      <c r="FMU8" s="66"/>
      <c r="FMV8" s="66"/>
      <c r="FMW8" s="66"/>
      <c r="FMX8" s="66"/>
      <c r="FMY8" s="66"/>
      <c r="FMZ8" s="66"/>
      <c r="FNA8" s="66"/>
      <c r="FNB8" s="66"/>
      <c r="FNC8" s="66"/>
      <c r="FND8" s="66"/>
      <c r="FNE8" s="66"/>
      <c r="FNF8" s="66"/>
      <c r="FNG8" s="66"/>
      <c r="FNH8" s="66"/>
      <c r="FNI8" s="66"/>
      <c r="FNJ8" s="66"/>
      <c r="FNK8" s="66"/>
      <c r="FNL8" s="66"/>
      <c r="FNM8" s="66"/>
      <c r="FNN8" s="66"/>
      <c r="FNO8" s="66"/>
      <c r="FNP8" s="66"/>
      <c r="FNQ8" s="66"/>
      <c r="FNR8" s="66"/>
      <c r="FNS8" s="66"/>
      <c r="FNT8" s="66"/>
      <c r="FNU8" s="66"/>
      <c r="FNV8" s="66"/>
      <c r="FNW8" s="66"/>
      <c r="FNX8" s="66"/>
      <c r="FNY8" s="66"/>
      <c r="FNZ8" s="66"/>
      <c r="FOA8" s="66"/>
      <c r="FOB8" s="66"/>
      <c r="FOC8" s="66"/>
      <c r="FOD8" s="66"/>
      <c r="FOE8" s="66"/>
      <c r="FOF8" s="66"/>
      <c r="FOG8" s="66"/>
      <c r="FOH8" s="66"/>
      <c r="FOI8" s="66"/>
      <c r="FOJ8" s="66"/>
      <c r="FOK8" s="66"/>
      <c r="FOL8" s="66"/>
      <c r="FOM8" s="66"/>
      <c r="FON8" s="66"/>
      <c r="FOO8" s="66"/>
      <c r="FOP8" s="66"/>
      <c r="FOQ8" s="66"/>
      <c r="FOR8" s="66"/>
      <c r="FOS8" s="66"/>
      <c r="FOT8" s="66"/>
      <c r="FOU8" s="66"/>
      <c r="FOV8" s="66"/>
      <c r="FOW8" s="66"/>
      <c r="FOX8" s="66"/>
      <c r="FOY8" s="66"/>
      <c r="FOZ8" s="66"/>
      <c r="FPA8" s="66"/>
      <c r="FPB8" s="66"/>
      <c r="FPC8" s="66"/>
      <c r="FPD8" s="66"/>
      <c r="FPE8" s="66"/>
      <c r="FPF8" s="66"/>
      <c r="FPG8" s="66"/>
      <c r="FPH8" s="66"/>
      <c r="FPI8" s="66"/>
      <c r="FPJ8" s="66"/>
      <c r="FPK8" s="66"/>
      <c r="FPL8" s="66"/>
      <c r="FPM8" s="66"/>
      <c r="FPN8" s="66"/>
      <c r="FPO8" s="66"/>
      <c r="FPP8" s="66"/>
      <c r="FPQ8" s="66"/>
      <c r="FPR8" s="66"/>
      <c r="FPS8" s="66"/>
      <c r="FPT8" s="66"/>
      <c r="FPU8" s="66"/>
      <c r="FPV8" s="66"/>
      <c r="FPW8" s="66"/>
      <c r="FPX8" s="66"/>
      <c r="FPY8" s="66"/>
      <c r="FPZ8" s="66"/>
      <c r="FQA8" s="66"/>
      <c r="FQB8" s="66"/>
      <c r="FQC8" s="66"/>
      <c r="FQD8" s="66"/>
      <c r="FQE8" s="66"/>
      <c r="FQF8" s="66"/>
      <c r="FQG8" s="66"/>
      <c r="FQH8" s="66"/>
      <c r="FQI8" s="66"/>
      <c r="FQJ8" s="66"/>
      <c r="FQK8" s="66"/>
      <c r="FQL8" s="66"/>
      <c r="FQM8" s="66"/>
      <c r="FQN8" s="66"/>
      <c r="FQO8" s="66"/>
      <c r="FQP8" s="66"/>
      <c r="FQQ8" s="66"/>
      <c r="FQR8" s="66"/>
      <c r="FQS8" s="66"/>
      <c r="FQT8" s="66"/>
      <c r="FQU8" s="66"/>
      <c r="FQV8" s="66"/>
      <c r="FQW8" s="66"/>
      <c r="FQX8" s="66"/>
      <c r="FQY8" s="66"/>
      <c r="FQZ8" s="66"/>
      <c r="FRA8" s="66"/>
      <c r="FRB8" s="66"/>
      <c r="FRC8" s="66"/>
      <c r="FRD8" s="66"/>
      <c r="FRE8" s="66"/>
      <c r="FRF8" s="66"/>
      <c r="FRG8" s="66"/>
      <c r="FRH8" s="66"/>
      <c r="FRI8" s="66"/>
      <c r="FRJ8" s="66"/>
      <c r="FRK8" s="66"/>
      <c r="FRL8" s="66"/>
      <c r="FRM8" s="66"/>
      <c r="FRN8" s="66"/>
      <c r="FRO8" s="66"/>
      <c r="FRP8" s="66"/>
      <c r="FRQ8" s="66"/>
      <c r="FRR8" s="66"/>
      <c r="FRS8" s="66"/>
      <c r="FRT8" s="66"/>
      <c r="FRU8" s="66"/>
      <c r="FRV8" s="66"/>
      <c r="FRW8" s="66"/>
      <c r="FRX8" s="66"/>
      <c r="FRY8" s="66"/>
      <c r="FRZ8" s="66"/>
      <c r="FSA8" s="66"/>
      <c r="FSB8" s="66"/>
      <c r="FSC8" s="66"/>
      <c r="FSD8" s="66"/>
      <c r="FSE8" s="66"/>
      <c r="FSF8" s="66"/>
      <c r="FSG8" s="66"/>
      <c r="FSH8" s="66"/>
      <c r="FSI8" s="66"/>
      <c r="FSJ8" s="66"/>
      <c r="FSK8" s="66"/>
      <c r="FSL8" s="66"/>
      <c r="FSM8" s="66"/>
      <c r="FSN8" s="66"/>
      <c r="FSO8" s="66"/>
      <c r="FSP8" s="66"/>
      <c r="FSQ8" s="66"/>
      <c r="FSR8" s="66"/>
      <c r="FSS8" s="66"/>
      <c r="FST8" s="66"/>
      <c r="FSU8" s="66"/>
      <c r="FSV8" s="66"/>
      <c r="FSW8" s="66"/>
      <c r="FSX8" s="66"/>
      <c r="FSY8" s="66"/>
      <c r="FSZ8" s="66"/>
      <c r="FTA8" s="66"/>
      <c r="FTB8" s="66"/>
      <c r="FTC8" s="66"/>
      <c r="FTD8" s="66"/>
      <c r="FTE8" s="66"/>
      <c r="FTF8" s="66"/>
      <c r="FTG8" s="66"/>
      <c r="FTH8" s="66"/>
      <c r="FTI8" s="66"/>
      <c r="FTJ8" s="66"/>
      <c r="FTK8" s="66"/>
      <c r="FTL8" s="66"/>
      <c r="FTM8" s="66"/>
      <c r="FTN8" s="66"/>
      <c r="FTO8" s="66"/>
      <c r="FTP8" s="66"/>
      <c r="FTQ8" s="66"/>
      <c r="FTR8" s="66"/>
      <c r="FTS8" s="66"/>
      <c r="FTT8" s="66"/>
      <c r="FTU8" s="66"/>
      <c r="FTV8" s="66"/>
      <c r="FTW8" s="66"/>
      <c r="FTX8" s="66"/>
      <c r="FTY8" s="66"/>
      <c r="FTZ8" s="66"/>
      <c r="FUA8" s="66"/>
      <c r="FUB8" s="66"/>
      <c r="FUC8" s="66"/>
      <c r="FUD8" s="66"/>
      <c r="FUE8" s="66"/>
      <c r="FUF8" s="66"/>
      <c r="FUG8" s="66"/>
      <c r="FUH8" s="66"/>
      <c r="FUI8" s="66"/>
      <c r="FUJ8" s="66"/>
      <c r="FUK8" s="66"/>
      <c r="FUL8" s="66"/>
      <c r="FUM8" s="66"/>
      <c r="FUN8" s="66"/>
      <c r="FUO8" s="66"/>
      <c r="FUP8" s="66"/>
      <c r="FUQ8" s="66"/>
      <c r="FUR8" s="66"/>
      <c r="FUS8" s="66"/>
      <c r="FUT8" s="66"/>
      <c r="FUU8" s="66"/>
      <c r="FUV8" s="66"/>
      <c r="FUW8" s="66"/>
      <c r="FUX8" s="66"/>
      <c r="FUY8" s="66"/>
      <c r="FUZ8" s="66"/>
      <c r="FVA8" s="66"/>
      <c r="FVB8" s="66"/>
      <c r="FVC8" s="66"/>
      <c r="FVD8" s="66"/>
      <c r="FVE8" s="66"/>
      <c r="FVF8" s="66"/>
      <c r="FVG8" s="66"/>
      <c r="FVH8" s="66"/>
      <c r="FVI8" s="66"/>
      <c r="FVJ8" s="66"/>
      <c r="FVK8" s="66"/>
      <c r="FVL8" s="66"/>
      <c r="FVM8" s="66"/>
      <c r="FVN8" s="66"/>
      <c r="FVO8" s="66"/>
      <c r="FVP8" s="66"/>
      <c r="FVQ8" s="66"/>
      <c r="FVR8" s="66"/>
      <c r="FVS8" s="66"/>
      <c r="FVT8" s="66"/>
      <c r="FVU8" s="66"/>
      <c r="FVV8" s="66"/>
      <c r="FVW8" s="66"/>
      <c r="FVX8" s="66"/>
      <c r="FVY8" s="66"/>
      <c r="FVZ8" s="66"/>
      <c r="FWA8" s="66"/>
      <c r="FWB8" s="66"/>
      <c r="FWC8" s="66"/>
      <c r="FWD8" s="66"/>
      <c r="FWE8" s="66"/>
      <c r="FWF8" s="66"/>
      <c r="FWG8" s="66"/>
      <c r="FWH8" s="66"/>
      <c r="FWI8" s="66"/>
      <c r="FWJ8" s="66"/>
      <c r="FWK8" s="66"/>
      <c r="FWL8" s="66"/>
      <c r="FWM8" s="66"/>
      <c r="FWN8" s="66"/>
      <c r="FWO8" s="66"/>
      <c r="FWP8" s="66"/>
      <c r="FWQ8" s="66"/>
      <c r="FWR8" s="66"/>
      <c r="FWS8" s="66"/>
      <c r="FWT8" s="66"/>
      <c r="FWU8" s="66"/>
      <c r="FWV8" s="66"/>
      <c r="FWW8" s="66"/>
      <c r="FWX8" s="66"/>
      <c r="FWY8" s="66"/>
      <c r="FWZ8" s="66"/>
      <c r="FXA8" s="66"/>
      <c r="FXB8" s="66"/>
      <c r="FXC8" s="66"/>
      <c r="FXD8" s="66"/>
      <c r="FXE8" s="66"/>
      <c r="FXF8" s="66"/>
      <c r="FXG8" s="66"/>
      <c r="FXH8" s="66"/>
      <c r="FXI8" s="66"/>
      <c r="FXJ8" s="66"/>
      <c r="FXK8" s="66"/>
      <c r="FXL8" s="66"/>
      <c r="FXM8" s="66"/>
      <c r="FXN8" s="66"/>
      <c r="FXO8" s="66"/>
      <c r="FXP8" s="66"/>
      <c r="FXQ8" s="66"/>
      <c r="FXR8" s="66"/>
      <c r="FXS8" s="66"/>
      <c r="FXT8" s="66"/>
      <c r="FXU8" s="66"/>
      <c r="FXV8" s="66"/>
      <c r="FXW8" s="66"/>
      <c r="FXX8" s="66"/>
      <c r="FXY8" s="66"/>
      <c r="FXZ8" s="66"/>
      <c r="FYA8" s="66"/>
      <c r="FYB8" s="66"/>
      <c r="FYC8" s="66"/>
      <c r="FYD8" s="66"/>
      <c r="FYE8" s="66"/>
      <c r="FYF8" s="66"/>
      <c r="FYG8" s="66"/>
      <c r="FYH8" s="66"/>
      <c r="FYI8" s="66"/>
      <c r="FYJ8" s="66"/>
      <c r="FYK8" s="66"/>
      <c r="FYL8" s="66"/>
      <c r="FYM8" s="66"/>
      <c r="FYN8" s="66"/>
      <c r="FYO8" s="66"/>
      <c r="FYP8" s="66"/>
      <c r="FYQ8" s="66"/>
      <c r="FYR8" s="66"/>
      <c r="FYS8" s="66"/>
      <c r="FYT8" s="66"/>
      <c r="FYU8" s="66"/>
      <c r="FYV8" s="66"/>
      <c r="FYW8" s="66"/>
      <c r="FYX8" s="66"/>
      <c r="FYY8" s="66"/>
      <c r="FYZ8" s="66"/>
      <c r="FZA8" s="66"/>
      <c r="FZB8" s="66"/>
      <c r="FZC8" s="66"/>
      <c r="FZD8" s="66"/>
      <c r="FZE8" s="66"/>
      <c r="FZF8" s="66"/>
      <c r="FZG8" s="66"/>
      <c r="FZH8" s="66"/>
      <c r="FZI8" s="66"/>
      <c r="FZJ8" s="66"/>
      <c r="FZK8" s="66"/>
      <c r="FZL8" s="66"/>
      <c r="FZM8" s="66"/>
      <c r="FZN8" s="66"/>
      <c r="FZO8" s="66"/>
      <c r="FZP8" s="66"/>
      <c r="FZQ8" s="66"/>
      <c r="FZR8" s="66"/>
      <c r="FZS8" s="66"/>
      <c r="FZT8" s="66"/>
      <c r="FZU8" s="66"/>
      <c r="FZV8" s="66"/>
      <c r="FZW8" s="66"/>
      <c r="FZX8" s="66"/>
      <c r="FZY8" s="66"/>
      <c r="FZZ8" s="66"/>
      <c r="GAA8" s="66"/>
      <c r="GAB8" s="66"/>
      <c r="GAC8" s="66"/>
      <c r="GAD8" s="66"/>
      <c r="GAE8" s="66"/>
      <c r="GAF8" s="66"/>
      <c r="GAG8" s="66"/>
      <c r="GAH8" s="66"/>
      <c r="GAI8" s="66"/>
      <c r="GAJ8" s="66"/>
      <c r="GAK8" s="66"/>
      <c r="GAL8" s="66"/>
      <c r="GAM8" s="66"/>
      <c r="GAN8" s="66"/>
      <c r="GAO8" s="66"/>
      <c r="GAP8" s="66"/>
      <c r="GAQ8" s="66"/>
      <c r="GAR8" s="66"/>
      <c r="GAS8" s="66"/>
      <c r="GAT8" s="66"/>
      <c r="GAU8" s="66"/>
      <c r="GAV8" s="66"/>
      <c r="GAW8" s="66"/>
      <c r="GAX8" s="66"/>
      <c r="GAY8" s="66"/>
      <c r="GAZ8" s="66"/>
      <c r="GBA8" s="66"/>
      <c r="GBB8" s="66"/>
      <c r="GBC8" s="66"/>
      <c r="GBD8" s="66"/>
      <c r="GBE8" s="66"/>
      <c r="GBF8" s="66"/>
      <c r="GBG8" s="66"/>
      <c r="GBH8" s="66"/>
      <c r="GBI8" s="66"/>
      <c r="GBJ8" s="66"/>
      <c r="GBK8" s="66"/>
      <c r="GBL8" s="66"/>
      <c r="GBM8" s="66"/>
      <c r="GBN8" s="66"/>
      <c r="GBO8" s="66"/>
      <c r="GBP8" s="66"/>
      <c r="GBQ8" s="66"/>
      <c r="GBR8" s="66"/>
      <c r="GBS8" s="66"/>
      <c r="GBT8" s="66"/>
      <c r="GBU8" s="66"/>
      <c r="GBV8" s="66"/>
      <c r="GBW8" s="66"/>
      <c r="GBX8" s="66"/>
      <c r="GBY8" s="66"/>
      <c r="GBZ8" s="66"/>
      <c r="GCA8" s="66"/>
      <c r="GCB8" s="66"/>
      <c r="GCC8" s="66"/>
      <c r="GCD8" s="66"/>
      <c r="GCE8" s="66"/>
      <c r="GCF8" s="66"/>
      <c r="GCG8" s="66"/>
      <c r="GCH8" s="66"/>
      <c r="GCI8" s="66"/>
      <c r="GCJ8" s="66"/>
      <c r="GCK8" s="66"/>
      <c r="GCL8" s="66"/>
      <c r="GCM8" s="66"/>
      <c r="GCN8" s="66"/>
      <c r="GCO8" s="66"/>
      <c r="GCP8" s="66"/>
      <c r="GCQ8" s="66"/>
      <c r="GCR8" s="66"/>
      <c r="GCS8" s="66"/>
      <c r="GCT8" s="66"/>
      <c r="GCU8" s="66"/>
      <c r="GCV8" s="66"/>
      <c r="GCW8" s="66"/>
      <c r="GCX8" s="66"/>
      <c r="GCY8" s="66"/>
      <c r="GCZ8" s="66"/>
      <c r="GDA8" s="66"/>
      <c r="GDB8" s="66"/>
      <c r="GDC8" s="66"/>
      <c r="GDD8" s="66"/>
      <c r="GDE8" s="66"/>
      <c r="GDF8" s="66"/>
      <c r="GDG8" s="66"/>
      <c r="GDH8" s="66"/>
      <c r="GDI8" s="66"/>
      <c r="GDJ8" s="66"/>
      <c r="GDK8" s="66"/>
      <c r="GDL8" s="66"/>
      <c r="GDM8" s="66"/>
      <c r="GDN8" s="66"/>
      <c r="GDO8" s="66"/>
      <c r="GDP8" s="66"/>
      <c r="GDQ8" s="66"/>
      <c r="GDR8" s="66"/>
      <c r="GDS8" s="66"/>
      <c r="GDT8" s="66"/>
      <c r="GDU8" s="66"/>
      <c r="GDV8" s="66"/>
      <c r="GDW8" s="66"/>
      <c r="GDX8" s="66"/>
      <c r="GDY8" s="66"/>
      <c r="GDZ8" s="66"/>
      <c r="GEA8" s="66"/>
      <c r="GEB8" s="66"/>
      <c r="GEC8" s="66"/>
      <c r="GED8" s="66"/>
      <c r="GEE8" s="66"/>
      <c r="GEF8" s="66"/>
      <c r="GEG8" s="66"/>
      <c r="GEH8" s="66"/>
      <c r="GEI8" s="66"/>
      <c r="GEJ8" s="66"/>
      <c r="GEK8" s="66"/>
      <c r="GEL8" s="66"/>
      <c r="GEM8" s="66"/>
      <c r="GEN8" s="66"/>
      <c r="GEO8" s="66"/>
      <c r="GEP8" s="66"/>
      <c r="GEQ8" s="66"/>
      <c r="GER8" s="66"/>
      <c r="GES8" s="66"/>
      <c r="GET8" s="66"/>
      <c r="GEU8" s="66"/>
      <c r="GEV8" s="66"/>
      <c r="GEW8" s="66"/>
      <c r="GEX8" s="66"/>
      <c r="GEY8" s="66"/>
      <c r="GEZ8" s="66"/>
      <c r="GFA8" s="66"/>
      <c r="GFB8" s="66"/>
      <c r="GFC8" s="66"/>
      <c r="GFD8" s="66"/>
      <c r="GFE8" s="66"/>
      <c r="GFF8" s="66"/>
      <c r="GFG8" s="66"/>
      <c r="GFH8" s="66"/>
      <c r="GFI8" s="66"/>
      <c r="GFJ8" s="66"/>
      <c r="GFK8" s="66"/>
      <c r="GFL8" s="66"/>
      <c r="GFM8" s="66"/>
      <c r="GFN8" s="66"/>
      <c r="GFO8" s="66"/>
      <c r="GFP8" s="66"/>
      <c r="GFQ8" s="66"/>
      <c r="GFR8" s="66"/>
      <c r="GFS8" s="66"/>
      <c r="GFT8" s="66"/>
      <c r="GFU8" s="66"/>
      <c r="GFV8" s="66"/>
      <c r="GFW8" s="66"/>
      <c r="GFX8" s="66"/>
      <c r="GFY8" s="66"/>
      <c r="GFZ8" s="66"/>
      <c r="GGA8" s="66"/>
      <c r="GGB8" s="66"/>
      <c r="GGC8" s="66"/>
      <c r="GGD8" s="66"/>
      <c r="GGE8" s="66"/>
      <c r="GGF8" s="66"/>
      <c r="GGG8" s="66"/>
      <c r="GGH8" s="66"/>
      <c r="GGI8" s="66"/>
      <c r="GGJ8" s="66"/>
      <c r="GGK8" s="66"/>
      <c r="GGL8" s="66"/>
      <c r="GGM8" s="66"/>
      <c r="GGN8" s="66"/>
      <c r="GGO8" s="66"/>
      <c r="GGP8" s="66"/>
      <c r="GGQ8" s="66"/>
      <c r="GGR8" s="66"/>
      <c r="GGS8" s="66"/>
      <c r="GGT8" s="66"/>
      <c r="GGU8" s="66"/>
      <c r="GGV8" s="66"/>
      <c r="GGW8" s="66"/>
      <c r="GGX8" s="66"/>
      <c r="GGY8" s="66"/>
      <c r="GGZ8" s="66"/>
      <c r="GHA8" s="66"/>
      <c r="GHB8" s="66"/>
      <c r="GHC8" s="66"/>
      <c r="GHD8" s="66"/>
      <c r="GHE8" s="66"/>
      <c r="GHF8" s="66"/>
      <c r="GHG8" s="66"/>
      <c r="GHH8" s="66"/>
      <c r="GHI8" s="66"/>
      <c r="GHJ8" s="66"/>
      <c r="GHK8" s="66"/>
      <c r="GHL8" s="66"/>
      <c r="GHM8" s="66"/>
      <c r="GHN8" s="66"/>
      <c r="GHO8" s="66"/>
      <c r="GHP8" s="66"/>
      <c r="GHQ8" s="66"/>
      <c r="GHR8" s="66"/>
      <c r="GHS8" s="66"/>
      <c r="GHT8" s="66"/>
      <c r="GHU8" s="66"/>
      <c r="GHV8" s="66"/>
      <c r="GHW8" s="66"/>
      <c r="GHX8" s="66"/>
      <c r="GHY8" s="66"/>
      <c r="GHZ8" s="66"/>
      <c r="GIA8" s="66"/>
      <c r="GIB8" s="66"/>
      <c r="GIC8" s="66"/>
      <c r="GID8" s="66"/>
      <c r="GIE8" s="66"/>
      <c r="GIF8" s="66"/>
      <c r="GIG8" s="66"/>
      <c r="GIH8" s="66"/>
      <c r="GII8" s="66"/>
      <c r="GIJ8" s="66"/>
      <c r="GIK8" s="66"/>
      <c r="GIL8" s="66"/>
      <c r="GIM8" s="66"/>
      <c r="GIN8" s="66"/>
      <c r="GIO8" s="66"/>
      <c r="GIP8" s="66"/>
      <c r="GIQ8" s="66"/>
      <c r="GIR8" s="66"/>
      <c r="GIS8" s="66"/>
      <c r="GIT8" s="66"/>
      <c r="GIU8" s="66"/>
      <c r="GIV8" s="66"/>
      <c r="GIW8" s="66"/>
      <c r="GIX8" s="66"/>
      <c r="GIY8" s="66"/>
      <c r="GIZ8" s="66"/>
      <c r="GJA8" s="66"/>
      <c r="GJB8" s="66"/>
      <c r="GJC8" s="66"/>
      <c r="GJD8" s="66"/>
      <c r="GJE8" s="66"/>
      <c r="GJF8" s="66"/>
      <c r="GJG8" s="66"/>
      <c r="GJH8" s="66"/>
      <c r="GJI8" s="66"/>
      <c r="GJJ8" s="66"/>
      <c r="GJK8" s="66"/>
      <c r="GJL8" s="66"/>
      <c r="GJM8" s="66"/>
      <c r="GJN8" s="66"/>
      <c r="GJO8" s="66"/>
      <c r="GJP8" s="66"/>
      <c r="GJQ8" s="66"/>
      <c r="GJR8" s="66"/>
      <c r="GJS8" s="66"/>
      <c r="GJT8" s="66"/>
      <c r="GJU8" s="66"/>
      <c r="GJV8" s="66"/>
      <c r="GJW8" s="66"/>
      <c r="GJX8" s="66"/>
      <c r="GJY8" s="66"/>
      <c r="GJZ8" s="66"/>
      <c r="GKA8" s="66"/>
      <c r="GKB8" s="66"/>
      <c r="GKC8" s="66"/>
      <c r="GKD8" s="66"/>
      <c r="GKE8" s="66"/>
      <c r="GKF8" s="66"/>
      <c r="GKG8" s="66"/>
      <c r="GKH8" s="66"/>
      <c r="GKI8" s="66"/>
      <c r="GKJ8" s="66"/>
      <c r="GKK8" s="66"/>
      <c r="GKL8" s="66"/>
      <c r="GKM8" s="66"/>
      <c r="GKN8" s="66"/>
      <c r="GKO8" s="66"/>
      <c r="GKP8" s="66"/>
      <c r="GKQ8" s="66"/>
      <c r="GKR8" s="66"/>
      <c r="GKS8" s="66"/>
      <c r="GKT8" s="66"/>
      <c r="GKU8" s="66"/>
      <c r="GKV8" s="66"/>
      <c r="GKW8" s="66"/>
      <c r="GKX8" s="66"/>
      <c r="GKY8" s="66"/>
      <c r="GKZ8" s="66"/>
      <c r="GLA8" s="66"/>
      <c r="GLB8" s="66"/>
      <c r="GLC8" s="66"/>
      <c r="GLD8" s="66"/>
      <c r="GLE8" s="66"/>
      <c r="GLF8" s="66"/>
      <c r="GLG8" s="66"/>
      <c r="GLH8" s="66"/>
      <c r="GLI8" s="66"/>
      <c r="GLJ8" s="66"/>
      <c r="GLK8" s="66"/>
      <c r="GLL8" s="66"/>
      <c r="GLM8" s="66"/>
      <c r="GLN8" s="66"/>
      <c r="GLO8" s="66"/>
      <c r="GLP8" s="66"/>
      <c r="GLQ8" s="66"/>
      <c r="GLR8" s="66"/>
      <c r="GLS8" s="66"/>
      <c r="GLT8" s="66"/>
      <c r="GLU8" s="66"/>
      <c r="GLV8" s="66"/>
      <c r="GLW8" s="66"/>
      <c r="GLX8" s="66"/>
      <c r="GLY8" s="66"/>
      <c r="GLZ8" s="66"/>
      <c r="GMA8" s="66"/>
      <c r="GMB8" s="66"/>
      <c r="GMC8" s="66"/>
      <c r="GMD8" s="66"/>
      <c r="GME8" s="66"/>
      <c r="GMF8" s="66"/>
      <c r="GMG8" s="66"/>
      <c r="GMH8" s="66"/>
      <c r="GMI8" s="66"/>
      <c r="GMJ8" s="66"/>
      <c r="GMK8" s="66"/>
      <c r="GML8" s="66"/>
      <c r="GMM8" s="66"/>
      <c r="GMN8" s="66"/>
      <c r="GMO8" s="66"/>
      <c r="GMP8" s="66"/>
      <c r="GMQ8" s="66"/>
      <c r="GMR8" s="66"/>
      <c r="GMS8" s="66"/>
      <c r="GMT8" s="66"/>
      <c r="GMU8" s="66"/>
      <c r="GMV8" s="66"/>
      <c r="GMW8" s="66"/>
      <c r="GMX8" s="66"/>
      <c r="GMY8" s="66"/>
      <c r="GMZ8" s="66"/>
      <c r="GNA8" s="66"/>
      <c r="GNB8" s="66"/>
      <c r="GNC8" s="66"/>
      <c r="GND8" s="66"/>
      <c r="GNE8" s="66"/>
      <c r="GNF8" s="66"/>
      <c r="GNG8" s="66"/>
      <c r="GNH8" s="66"/>
      <c r="GNI8" s="66"/>
      <c r="GNJ8" s="66"/>
      <c r="GNK8" s="66"/>
      <c r="GNL8" s="66"/>
      <c r="GNM8" s="66"/>
      <c r="GNN8" s="66"/>
      <c r="GNO8" s="66"/>
      <c r="GNP8" s="66"/>
      <c r="GNQ8" s="66"/>
      <c r="GNR8" s="66"/>
      <c r="GNS8" s="66"/>
      <c r="GNT8" s="66"/>
      <c r="GNU8" s="66"/>
      <c r="GNV8" s="66"/>
      <c r="GNW8" s="66"/>
      <c r="GNX8" s="66"/>
      <c r="GNY8" s="66"/>
      <c r="GNZ8" s="66"/>
      <c r="GOA8" s="66"/>
      <c r="GOB8" s="66"/>
      <c r="GOC8" s="66"/>
      <c r="GOD8" s="66"/>
      <c r="GOE8" s="66"/>
      <c r="GOF8" s="66"/>
      <c r="GOG8" s="66"/>
      <c r="GOH8" s="66"/>
      <c r="GOI8" s="66"/>
      <c r="GOJ8" s="66"/>
      <c r="GOK8" s="66"/>
      <c r="GOL8" s="66"/>
      <c r="GOM8" s="66"/>
      <c r="GON8" s="66"/>
      <c r="GOO8" s="66"/>
      <c r="GOP8" s="66"/>
      <c r="GOQ8" s="66"/>
      <c r="GOR8" s="66"/>
      <c r="GOS8" s="66"/>
      <c r="GOT8" s="66"/>
      <c r="GOU8" s="66"/>
      <c r="GOV8" s="66"/>
      <c r="GOW8" s="66"/>
      <c r="GOX8" s="66"/>
      <c r="GOY8" s="66"/>
      <c r="GOZ8" s="66"/>
      <c r="GPA8" s="66"/>
      <c r="GPB8" s="66"/>
      <c r="GPC8" s="66"/>
      <c r="GPD8" s="66"/>
      <c r="GPE8" s="66"/>
      <c r="GPF8" s="66"/>
      <c r="GPG8" s="66"/>
      <c r="GPH8" s="66"/>
      <c r="GPI8" s="66"/>
      <c r="GPJ8" s="66"/>
      <c r="GPK8" s="66"/>
      <c r="GPL8" s="66"/>
      <c r="GPM8" s="66"/>
      <c r="GPN8" s="66"/>
      <c r="GPO8" s="66"/>
      <c r="GPP8" s="66"/>
      <c r="GPQ8" s="66"/>
      <c r="GPR8" s="66"/>
      <c r="GPS8" s="66"/>
      <c r="GPT8" s="66"/>
      <c r="GPU8" s="66"/>
      <c r="GPV8" s="66"/>
      <c r="GPW8" s="66"/>
      <c r="GPX8" s="66"/>
      <c r="GPY8" s="66"/>
      <c r="GPZ8" s="66"/>
      <c r="GQA8" s="66"/>
      <c r="GQB8" s="66"/>
      <c r="GQC8" s="66"/>
      <c r="GQD8" s="66"/>
      <c r="GQE8" s="66"/>
      <c r="GQF8" s="66"/>
      <c r="GQG8" s="66"/>
      <c r="GQH8" s="66"/>
      <c r="GQI8" s="66"/>
      <c r="GQJ8" s="66"/>
      <c r="GQK8" s="66"/>
      <c r="GQL8" s="66"/>
      <c r="GQM8" s="66"/>
      <c r="GQN8" s="66"/>
      <c r="GQO8" s="66"/>
      <c r="GQP8" s="66"/>
      <c r="GQQ8" s="66"/>
      <c r="GQR8" s="66"/>
      <c r="GQS8" s="66"/>
      <c r="GQT8" s="66"/>
      <c r="GQU8" s="66"/>
      <c r="GQV8" s="66"/>
      <c r="GQW8" s="66"/>
      <c r="GQX8" s="66"/>
      <c r="GQY8" s="66"/>
      <c r="GQZ8" s="66"/>
      <c r="GRA8" s="66"/>
      <c r="GRB8" s="66"/>
      <c r="GRC8" s="66"/>
      <c r="GRD8" s="66"/>
      <c r="GRE8" s="66"/>
      <c r="GRF8" s="66"/>
      <c r="GRG8" s="66"/>
      <c r="GRH8" s="66"/>
      <c r="GRI8" s="66"/>
      <c r="GRJ8" s="66"/>
      <c r="GRK8" s="66"/>
      <c r="GRL8" s="66"/>
      <c r="GRM8" s="66"/>
      <c r="GRN8" s="66"/>
      <c r="GRO8" s="66"/>
      <c r="GRP8" s="66"/>
      <c r="GRQ8" s="66"/>
      <c r="GRR8" s="66"/>
      <c r="GRS8" s="66"/>
      <c r="GRT8" s="66"/>
      <c r="GRU8" s="66"/>
      <c r="GRV8" s="66"/>
      <c r="GRW8" s="66"/>
      <c r="GRX8" s="66"/>
      <c r="GRY8" s="66"/>
      <c r="GRZ8" s="66"/>
      <c r="GSA8" s="66"/>
      <c r="GSB8" s="66"/>
      <c r="GSC8" s="66"/>
      <c r="GSD8" s="66"/>
      <c r="GSE8" s="66"/>
      <c r="GSF8" s="66"/>
      <c r="GSG8" s="66"/>
      <c r="GSH8" s="66"/>
      <c r="GSI8" s="66"/>
      <c r="GSJ8" s="66"/>
      <c r="GSK8" s="66"/>
      <c r="GSL8" s="66"/>
      <c r="GSM8" s="66"/>
      <c r="GSN8" s="66"/>
      <c r="GSO8" s="66"/>
      <c r="GSP8" s="66"/>
      <c r="GSQ8" s="66"/>
      <c r="GSR8" s="66"/>
      <c r="GSS8" s="66"/>
      <c r="GST8" s="66"/>
      <c r="GSU8" s="66"/>
      <c r="GSV8" s="66"/>
      <c r="GSW8" s="66"/>
      <c r="GSX8" s="66"/>
      <c r="GSY8" s="66"/>
      <c r="GSZ8" s="66"/>
      <c r="GTA8" s="66"/>
      <c r="GTB8" s="66"/>
      <c r="GTC8" s="66"/>
      <c r="GTD8" s="66"/>
      <c r="GTE8" s="66"/>
      <c r="GTF8" s="66"/>
      <c r="GTG8" s="66"/>
      <c r="GTH8" s="66"/>
      <c r="GTI8" s="66"/>
      <c r="GTJ8" s="66"/>
      <c r="GTK8" s="66"/>
      <c r="GTL8" s="66"/>
      <c r="GTM8" s="66"/>
      <c r="GTN8" s="66"/>
      <c r="GTO8" s="66"/>
      <c r="GTP8" s="66"/>
      <c r="GTQ8" s="66"/>
      <c r="GTR8" s="66"/>
      <c r="GTS8" s="66"/>
      <c r="GTT8" s="66"/>
      <c r="GTU8" s="66"/>
      <c r="GTV8" s="66"/>
      <c r="GTW8" s="66"/>
      <c r="GTX8" s="66"/>
      <c r="GTY8" s="66"/>
      <c r="GTZ8" s="66"/>
      <c r="GUA8" s="66"/>
      <c r="GUB8" s="66"/>
      <c r="GUC8" s="66"/>
      <c r="GUD8" s="66"/>
      <c r="GUE8" s="66"/>
      <c r="GUF8" s="66"/>
      <c r="GUG8" s="66"/>
      <c r="GUH8" s="66"/>
      <c r="GUI8" s="66"/>
      <c r="GUJ8" s="66"/>
      <c r="GUK8" s="66"/>
      <c r="GUL8" s="66"/>
      <c r="GUM8" s="66"/>
      <c r="GUN8" s="66"/>
      <c r="GUO8" s="66"/>
      <c r="GUP8" s="66"/>
      <c r="GUQ8" s="66"/>
      <c r="GUR8" s="66"/>
      <c r="GUS8" s="66"/>
      <c r="GUT8" s="66"/>
      <c r="GUU8" s="66"/>
      <c r="GUV8" s="66"/>
      <c r="GUW8" s="66"/>
      <c r="GUX8" s="66"/>
      <c r="GUY8" s="66"/>
      <c r="GUZ8" s="66"/>
      <c r="GVA8" s="66"/>
      <c r="GVB8" s="66"/>
      <c r="GVC8" s="66"/>
      <c r="GVD8" s="66"/>
      <c r="GVE8" s="66"/>
      <c r="GVF8" s="66"/>
      <c r="GVG8" s="66"/>
      <c r="GVH8" s="66"/>
      <c r="GVI8" s="66"/>
      <c r="GVJ8" s="66"/>
      <c r="GVK8" s="66"/>
      <c r="GVL8" s="66"/>
      <c r="GVM8" s="66"/>
      <c r="GVN8" s="66"/>
      <c r="GVO8" s="66"/>
      <c r="GVP8" s="66"/>
      <c r="GVQ8" s="66"/>
      <c r="GVR8" s="66"/>
      <c r="GVS8" s="66"/>
      <c r="GVT8" s="66"/>
      <c r="GVU8" s="66"/>
      <c r="GVV8" s="66"/>
      <c r="GVW8" s="66"/>
      <c r="GVX8" s="66"/>
      <c r="GVY8" s="66"/>
      <c r="GVZ8" s="66"/>
      <c r="GWA8" s="66"/>
      <c r="GWB8" s="66"/>
      <c r="GWC8" s="66"/>
      <c r="GWD8" s="66"/>
      <c r="GWE8" s="66"/>
      <c r="GWF8" s="66"/>
      <c r="GWG8" s="66"/>
      <c r="GWH8" s="66"/>
      <c r="GWI8" s="66"/>
      <c r="GWJ8" s="66"/>
      <c r="GWK8" s="66"/>
      <c r="GWL8" s="66"/>
      <c r="GWM8" s="66"/>
      <c r="GWN8" s="66"/>
      <c r="GWO8" s="66"/>
      <c r="GWP8" s="66"/>
      <c r="GWQ8" s="66"/>
      <c r="GWR8" s="66"/>
      <c r="GWS8" s="66"/>
      <c r="GWT8" s="66"/>
      <c r="GWU8" s="66"/>
      <c r="GWV8" s="66"/>
      <c r="GWW8" s="66"/>
      <c r="GWX8" s="66"/>
      <c r="GWY8" s="66"/>
      <c r="GWZ8" s="66"/>
      <c r="GXA8" s="66"/>
      <c r="GXB8" s="66"/>
      <c r="GXC8" s="66"/>
      <c r="GXD8" s="66"/>
      <c r="GXE8" s="66"/>
      <c r="GXF8" s="66"/>
      <c r="GXG8" s="66"/>
      <c r="GXH8" s="66"/>
      <c r="GXI8" s="66"/>
      <c r="GXJ8" s="66"/>
      <c r="GXK8" s="66"/>
      <c r="GXL8" s="66"/>
      <c r="GXM8" s="66"/>
      <c r="GXN8" s="66"/>
      <c r="GXO8" s="66"/>
      <c r="GXP8" s="66"/>
      <c r="GXQ8" s="66"/>
      <c r="GXR8" s="66"/>
      <c r="GXS8" s="66"/>
      <c r="GXT8" s="66"/>
      <c r="GXU8" s="66"/>
      <c r="GXV8" s="66"/>
      <c r="GXW8" s="66"/>
      <c r="GXX8" s="66"/>
      <c r="GXY8" s="66"/>
      <c r="GXZ8" s="66"/>
      <c r="GYA8" s="66"/>
      <c r="GYB8" s="66"/>
      <c r="GYC8" s="66"/>
      <c r="GYD8" s="66"/>
      <c r="GYE8" s="66"/>
      <c r="GYF8" s="66"/>
      <c r="GYG8" s="66"/>
      <c r="GYH8" s="66"/>
      <c r="GYI8" s="66"/>
      <c r="GYJ8" s="66"/>
      <c r="GYK8" s="66"/>
      <c r="GYL8" s="66"/>
      <c r="GYM8" s="66"/>
      <c r="GYN8" s="66"/>
      <c r="GYO8" s="66"/>
      <c r="GYP8" s="66"/>
      <c r="GYQ8" s="66"/>
      <c r="GYR8" s="66"/>
      <c r="GYS8" s="66"/>
      <c r="GYT8" s="66"/>
      <c r="GYU8" s="66"/>
      <c r="GYV8" s="66"/>
      <c r="GYW8" s="66"/>
      <c r="GYX8" s="66"/>
      <c r="GYY8" s="66"/>
      <c r="GYZ8" s="66"/>
      <c r="GZA8" s="66"/>
      <c r="GZB8" s="66"/>
      <c r="GZC8" s="66"/>
      <c r="GZD8" s="66"/>
      <c r="GZE8" s="66"/>
      <c r="GZF8" s="66"/>
      <c r="GZG8" s="66"/>
      <c r="GZH8" s="66"/>
      <c r="GZI8" s="66"/>
      <c r="GZJ8" s="66"/>
      <c r="GZK8" s="66"/>
      <c r="GZL8" s="66"/>
      <c r="GZM8" s="66"/>
      <c r="GZN8" s="66"/>
      <c r="GZO8" s="66"/>
      <c r="GZP8" s="66"/>
      <c r="GZQ8" s="66"/>
      <c r="GZR8" s="66"/>
      <c r="GZS8" s="66"/>
      <c r="GZT8" s="66"/>
      <c r="GZU8" s="66"/>
      <c r="GZV8" s="66"/>
      <c r="GZW8" s="66"/>
      <c r="GZX8" s="66"/>
      <c r="GZY8" s="66"/>
      <c r="GZZ8" s="66"/>
      <c r="HAA8" s="66"/>
      <c r="HAB8" s="66"/>
      <c r="HAC8" s="66"/>
      <c r="HAD8" s="66"/>
      <c r="HAE8" s="66"/>
      <c r="HAF8" s="66"/>
      <c r="HAG8" s="66"/>
      <c r="HAH8" s="66"/>
      <c r="HAI8" s="66"/>
      <c r="HAJ8" s="66"/>
      <c r="HAK8" s="66"/>
      <c r="HAL8" s="66"/>
      <c r="HAM8" s="66"/>
      <c r="HAN8" s="66"/>
      <c r="HAO8" s="66"/>
      <c r="HAP8" s="66"/>
      <c r="HAQ8" s="66"/>
      <c r="HAR8" s="66"/>
      <c r="HAS8" s="66"/>
      <c r="HAT8" s="66"/>
      <c r="HAU8" s="66"/>
      <c r="HAV8" s="66"/>
      <c r="HAW8" s="66"/>
      <c r="HAX8" s="66"/>
      <c r="HAY8" s="66"/>
      <c r="HAZ8" s="66"/>
      <c r="HBA8" s="66"/>
      <c r="HBB8" s="66"/>
      <c r="HBC8" s="66"/>
      <c r="HBD8" s="66"/>
      <c r="HBE8" s="66"/>
      <c r="HBF8" s="66"/>
      <c r="HBG8" s="66"/>
      <c r="HBH8" s="66"/>
      <c r="HBI8" s="66"/>
      <c r="HBJ8" s="66"/>
      <c r="HBK8" s="66"/>
      <c r="HBL8" s="66"/>
      <c r="HBM8" s="66"/>
      <c r="HBN8" s="66"/>
      <c r="HBO8" s="66"/>
      <c r="HBP8" s="66"/>
      <c r="HBQ8" s="66"/>
      <c r="HBR8" s="66"/>
      <c r="HBS8" s="66"/>
      <c r="HBT8" s="66"/>
      <c r="HBU8" s="66"/>
      <c r="HBV8" s="66"/>
      <c r="HBW8" s="66"/>
      <c r="HBX8" s="66"/>
      <c r="HBY8" s="66"/>
      <c r="HBZ8" s="66"/>
      <c r="HCA8" s="66"/>
      <c r="HCB8" s="66"/>
      <c r="HCC8" s="66"/>
      <c r="HCD8" s="66"/>
      <c r="HCE8" s="66"/>
      <c r="HCF8" s="66"/>
      <c r="HCG8" s="66"/>
      <c r="HCH8" s="66"/>
      <c r="HCI8" s="66"/>
      <c r="HCJ8" s="66"/>
      <c r="HCK8" s="66"/>
      <c r="HCL8" s="66"/>
      <c r="HCM8" s="66"/>
      <c r="HCN8" s="66"/>
      <c r="HCO8" s="66"/>
      <c r="HCP8" s="66"/>
      <c r="HCQ8" s="66"/>
      <c r="HCR8" s="66"/>
      <c r="HCS8" s="66"/>
      <c r="HCT8" s="66"/>
      <c r="HCU8" s="66"/>
      <c r="HCV8" s="66"/>
      <c r="HCW8" s="66"/>
      <c r="HCX8" s="66"/>
      <c r="HCY8" s="66"/>
      <c r="HCZ8" s="66"/>
      <c r="HDA8" s="66"/>
      <c r="HDB8" s="66"/>
      <c r="HDC8" s="66"/>
      <c r="HDD8" s="66"/>
      <c r="HDE8" s="66"/>
      <c r="HDF8" s="66"/>
      <c r="HDG8" s="66"/>
      <c r="HDH8" s="66"/>
      <c r="HDI8" s="66"/>
      <c r="HDJ8" s="66"/>
      <c r="HDK8" s="66"/>
      <c r="HDL8" s="66"/>
      <c r="HDM8" s="66"/>
      <c r="HDN8" s="66"/>
      <c r="HDO8" s="66"/>
      <c r="HDP8" s="66"/>
      <c r="HDQ8" s="66"/>
      <c r="HDR8" s="66"/>
      <c r="HDS8" s="66"/>
      <c r="HDT8" s="66"/>
      <c r="HDU8" s="66"/>
      <c r="HDV8" s="66"/>
      <c r="HDW8" s="66"/>
      <c r="HDX8" s="66"/>
      <c r="HDY8" s="66"/>
      <c r="HDZ8" s="66"/>
      <c r="HEA8" s="66"/>
      <c r="HEB8" s="66"/>
      <c r="HEC8" s="66"/>
      <c r="HED8" s="66"/>
      <c r="HEE8" s="66"/>
      <c r="HEF8" s="66"/>
      <c r="HEG8" s="66"/>
      <c r="HEH8" s="66"/>
      <c r="HEI8" s="66"/>
      <c r="HEJ8" s="66"/>
      <c r="HEK8" s="66"/>
      <c r="HEL8" s="66"/>
      <c r="HEM8" s="66"/>
      <c r="HEN8" s="66"/>
      <c r="HEO8" s="66"/>
      <c r="HEP8" s="66"/>
      <c r="HEQ8" s="66"/>
      <c r="HER8" s="66"/>
      <c r="HES8" s="66"/>
      <c r="HET8" s="66"/>
      <c r="HEU8" s="66"/>
      <c r="HEV8" s="66"/>
      <c r="HEW8" s="66"/>
      <c r="HEX8" s="66"/>
      <c r="HEY8" s="66"/>
      <c r="HEZ8" s="66"/>
      <c r="HFA8" s="66"/>
      <c r="HFB8" s="66"/>
      <c r="HFC8" s="66"/>
      <c r="HFD8" s="66"/>
      <c r="HFE8" s="66"/>
      <c r="HFF8" s="66"/>
      <c r="HFG8" s="66"/>
      <c r="HFH8" s="66"/>
      <c r="HFI8" s="66"/>
      <c r="HFJ8" s="66"/>
      <c r="HFK8" s="66"/>
      <c r="HFL8" s="66"/>
      <c r="HFM8" s="66"/>
      <c r="HFN8" s="66"/>
      <c r="HFO8" s="66"/>
      <c r="HFP8" s="66"/>
      <c r="HFQ8" s="66"/>
      <c r="HFR8" s="66"/>
      <c r="HFS8" s="66"/>
      <c r="HFT8" s="66"/>
      <c r="HFU8" s="66"/>
      <c r="HFV8" s="66"/>
      <c r="HFW8" s="66"/>
      <c r="HFX8" s="66"/>
      <c r="HFY8" s="66"/>
      <c r="HFZ8" s="66"/>
      <c r="HGA8" s="66"/>
      <c r="HGB8" s="66"/>
      <c r="HGC8" s="66"/>
      <c r="HGD8" s="66"/>
      <c r="HGE8" s="66"/>
      <c r="HGF8" s="66"/>
      <c r="HGG8" s="66"/>
      <c r="HGH8" s="66"/>
      <c r="HGI8" s="66"/>
      <c r="HGJ8" s="66"/>
      <c r="HGK8" s="66"/>
      <c r="HGL8" s="66"/>
      <c r="HGM8" s="66"/>
      <c r="HGN8" s="66"/>
      <c r="HGO8" s="66"/>
      <c r="HGP8" s="66"/>
      <c r="HGQ8" s="66"/>
      <c r="HGR8" s="66"/>
      <c r="HGS8" s="66"/>
      <c r="HGT8" s="66"/>
      <c r="HGU8" s="66"/>
      <c r="HGV8" s="66"/>
      <c r="HGW8" s="66"/>
      <c r="HGX8" s="66"/>
      <c r="HGY8" s="66"/>
      <c r="HGZ8" s="66"/>
      <c r="HHA8" s="66"/>
      <c r="HHB8" s="66"/>
      <c r="HHC8" s="66"/>
      <c r="HHD8" s="66"/>
      <c r="HHE8" s="66"/>
      <c r="HHF8" s="66"/>
      <c r="HHG8" s="66"/>
      <c r="HHH8" s="66"/>
      <c r="HHI8" s="66"/>
      <c r="HHJ8" s="66"/>
      <c r="HHK8" s="66"/>
      <c r="HHL8" s="66"/>
      <c r="HHM8" s="66"/>
      <c r="HHN8" s="66"/>
      <c r="HHO8" s="66"/>
      <c r="HHP8" s="66"/>
      <c r="HHQ8" s="66"/>
      <c r="HHR8" s="66"/>
      <c r="HHS8" s="66"/>
      <c r="HHT8" s="66"/>
      <c r="HHU8" s="66"/>
      <c r="HHV8" s="66"/>
      <c r="HHW8" s="66"/>
      <c r="HHX8" s="66"/>
      <c r="HHY8" s="66"/>
      <c r="HHZ8" s="66"/>
      <c r="HIA8" s="66"/>
      <c r="HIB8" s="66"/>
      <c r="HIC8" s="66"/>
      <c r="HID8" s="66"/>
      <c r="HIE8" s="66"/>
      <c r="HIF8" s="66"/>
      <c r="HIG8" s="66"/>
      <c r="HIH8" s="66"/>
      <c r="HII8" s="66"/>
      <c r="HIJ8" s="66"/>
      <c r="HIK8" s="66"/>
      <c r="HIL8" s="66"/>
      <c r="HIM8" s="66"/>
      <c r="HIN8" s="66"/>
      <c r="HIO8" s="66"/>
      <c r="HIP8" s="66"/>
      <c r="HIQ8" s="66"/>
      <c r="HIR8" s="66"/>
      <c r="HIS8" s="66"/>
      <c r="HIT8" s="66"/>
      <c r="HIU8" s="66"/>
      <c r="HIV8" s="66"/>
      <c r="HIW8" s="66"/>
      <c r="HIX8" s="66"/>
      <c r="HIY8" s="66"/>
      <c r="HIZ8" s="66"/>
      <c r="HJA8" s="66"/>
      <c r="HJB8" s="66"/>
      <c r="HJC8" s="66"/>
      <c r="HJD8" s="66"/>
      <c r="HJE8" s="66"/>
      <c r="HJF8" s="66"/>
      <c r="HJG8" s="66"/>
      <c r="HJH8" s="66"/>
      <c r="HJI8" s="66"/>
      <c r="HJJ8" s="66"/>
      <c r="HJK8" s="66"/>
      <c r="HJL8" s="66"/>
      <c r="HJM8" s="66"/>
      <c r="HJN8" s="66"/>
      <c r="HJO8" s="66"/>
      <c r="HJP8" s="66"/>
      <c r="HJQ8" s="66"/>
      <c r="HJR8" s="66"/>
      <c r="HJS8" s="66"/>
      <c r="HJT8" s="66"/>
      <c r="HJU8" s="66"/>
      <c r="HJV8" s="66"/>
      <c r="HJW8" s="66"/>
      <c r="HJX8" s="66"/>
      <c r="HJY8" s="66"/>
      <c r="HJZ8" s="66"/>
      <c r="HKA8" s="66"/>
      <c r="HKB8" s="66"/>
      <c r="HKC8" s="66"/>
      <c r="HKD8" s="66"/>
      <c r="HKE8" s="66"/>
      <c r="HKF8" s="66"/>
      <c r="HKG8" s="66"/>
      <c r="HKH8" s="66"/>
      <c r="HKI8" s="66"/>
      <c r="HKJ8" s="66"/>
      <c r="HKK8" s="66"/>
      <c r="HKL8" s="66"/>
      <c r="HKM8" s="66"/>
      <c r="HKN8" s="66"/>
      <c r="HKO8" s="66"/>
      <c r="HKP8" s="66"/>
      <c r="HKQ8" s="66"/>
      <c r="HKR8" s="66"/>
      <c r="HKS8" s="66"/>
      <c r="HKT8" s="66"/>
      <c r="HKU8" s="66"/>
      <c r="HKV8" s="66"/>
      <c r="HKW8" s="66"/>
      <c r="HKX8" s="66"/>
      <c r="HKY8" s="66"/>
      <c r="HKZ8" s="66"/>
      <c r="HLA8" s="66"/>
      <c r="HLB8" s="66"/>
      <c r="HLC8" s="66"/>
      <c r="HLD8" s="66"/>
      <c r="HLE8" s="66"/>
      <c r="HLF8" s="66"/>
      <c r="HLG8" s="66"/>
      <c r="HLH8" s="66"/>
      <c r="HLI8" s="66"/>
      <c r="HLJ8" s="66"/>
      <c r="HLK8" s="66"/>
      <c r="HLL8" s="66"/>
      <c r="HLM8" s="66"/>
      <c r="HLN8" s="66"/>
      <c r="HLO8" s="66"/>
      <c r="HLP8" s="66"/>
      <c r="HLQ8" s="66"/>
      <c r="HLR8" s="66"/>
      <c r="HLS8" s="66"/>
      <c r="HLT8" s="66"/>
      <c r="HLU8" s="66"/>
      <c r="HLV8" s="66"/>
      <c r="HLW8" s="66"/>
      <c r="HLX8" s="66"/>
      <c r="HLY8" s="66"/>
      <c r="HLZ8" s="66"/>
      <c r="HMA8" s="66"/>
      <c r="HMB8" s="66"/>
      <c r="HMC8" s="66"/>
      <c r="HMD8" s="66"/>
      <c r="HME8" s="66"/>
      <c r="HMF8" s="66"/>
      <c r="HMG8" s="66"/>
      <c r="HMH8" s="66"/>
      <c r="HMI8" s="66"/>
      <c r="HMJ8" s="66"/>
      <c r="HMK8" s="66"/>
      <c r="HML8" s="66"/>
      <c r="HMM8" s="66"/>
      <c r="HMN8" s="66"/>
      <c r="HMO8" s="66"/>
      <c r="HMP8" s="66"/>
      <c r="HMQ8" s="66"/>
      <c r="HMR8" s="66"/>
      <c r="HMS8" s="66"/>
      <c r="HMT8" s="66"/>
      <c r="HMU8" s="66"/>
      <c r="HMV8" s="66"/>
      <c r="HMW8" s="66"/>
      <c r="HMX8" s="66"/>
      <c r="HMY8" s="66"/>
      <c r="HMZ8" s="66"/>
      <c r="HNA8" s="66"/>
      <c r="HNB8" s="66"/>
      <c r="HNC8" s="66"/>
      <c r="HND8" s="66"/>
      <c r="HNE8" s="66"/>
      <c r="HNF8" s="66"/>
      <c r="HNG8" s="66"/>
      <c r="HNH8" s="66"/>
      <c r="HNI8" s="66"/>
      <c r="HNJ8" s="66"/>
      <c r="HNK8" s="66"/>
      <c r="HNL8" s="66"/>
      <c r="HNM8" s="66"/>
      <c r="HNN8" s="66"/>
      <c r="HNO8" s="66"/>
      <c r="HNP8" s="66"/>
      <c r="HNQ8" s="66"/>
      <c r="HNR8" s="66"/>
      <c r="HNS8" s="66"/>
      <c r="HNT8" s="66"/>
      <c r="HNU8" s="66"/>
      <c r="HNV8" s="66"/>
      <c r="HNW8" s="66"/>
      <c r="HNX8" s="66"/>
      <c r="HNY8" s="66"/>
      <c r="HNZ8" s="66"/>
      <c r="HOA8" s="66"/>
      <c r="HOB8" s="66"/>
      <c r="HOC8" s="66"/>
      <c r="HOD8" s="66"/>
      <c r="HOE8" s="66"/>
      <c r="HOF8" s="66"/>
      <c r="HOG8" s="66"/>
      <c r="HOH8" s="66"/>
      <c r="HOI8" s="66"/>
      <c r="HOJ8" s="66"/>
      <c r="HOK8" s="66"/>
      <c r="HOL8" s="66"/>
      <c r="HOM8" s="66"/>
      <c r="HON8" s="66"/>
      <c r="HOO8" s="66"/>
      <c r="HOP8" s="66"/>
      <c r="HOQ8" s="66"/>
      <c r="HOR8" s="66"/>
      <c r="HOS8" s="66"/>
      <c r="HOT8" s="66"/>
      <c r="HOU8" s="66"/>
      <c r="HOV8" s="66"/>
      <c r="HOW8" s="66"/>
      <c r="HOX8" s="66"/>
      <c r="HOY8" s="66"/>
      <c r="HOZ8" s="66"/>
      <c r="HPA8" s="66"/>
      <c r="HPB8" s="66"/>
      <c r="HPC8" s="66"/>
      <c r="HPD8" s="66"/>
      <c r="HPE8" s="66"/>
      <c r="HPF8" s="66"/>
      <c r="HPG8" s="66"/>
      <c r="HPH8" s="66"/>
      <c r="HPI8" s="66"/>
      <c r="HPJ8" s="66"/>
      <c r="HPK8" s="66"/>
      <c r="HPL8" s="66"/>
      <c r="HPM8" s="66"/>
      <c r="HPN8" s="66"/>
      <c r="HPO8" s="66"/>
      <c r="HPP8" s="66"/>
      <c r="HPQ8" s="66"/>
      <c r="HPR8" s="66"/>
      <c r="HPS8" s="66"/>
      <c r="HPT8" s="66"/>
      <c r="HPU8" s="66"/>
      <c r="HPV8" s="66"/>
      <c r="HPW8" s="66"/>
      <c r="HPX8" s="66"/>
      <c r="HPY8" s="66"/>
      <c r="HPZ8" s="66"/>
      <c r="HQA8" s="66"/>
      <c r="HQB8" s="66"/>
      <c r="HQC8" s="66"/>
      <c r="HQD8" s="66"/>
      <c r="HQE8" s="66"/>
      <c r="HQF8" s="66"/>
      <c r="HQG8" s="66"/>
      <c r="HQH8" s="66"/>
      <c r="HQI8" s="66"/>
      <c r="HQJ8" s="66"/>
      <c r="HQK8" s="66"/>
      <c r="HQL8" s="66"/>
      <c r="HQM8" s="66"/>
      <c r="HQN8" s="66"/>
      <c r="HQO8" s="66"/>
      <c r="HQP8" s="66"/>
      <c r="HQQ8" s="66"/>
      <c r="HQR8" s="66"/>
      <c r="HQS8" s="66"/>
      <c r="HQT8" s="66"/>
      <c r="HQU8" s="66"/>
      <c r="HQV8" s="66"/>
      <c r="HQW8" s="66"/>
      <c r="HQX8" s="66"/>
      <c r="HQY8" s="66"/>
      <c r="HQZ8" s="66"/>
      <c r="HRA8" s="66"/>
      <c r="HRB8" s="66"/>
      <c r="HRC8" s="66"/>
      <c r="HRD8" s="66"/>
      <c r="HRE8" s="66"/>
      <c r="HRF8" s="66"/>
      <c r="HRG8" s="66"/>
      <c r="HRH8" s="66"/>
      <c r="HRI8" s="66"/>
      <c r="HRJ8" s="66"/>
      <c r="HRK8" s="66"/>
      <c r="HRL8" s="66"/>
      <c r="HRM8" s="66"/>
      <c r="HRN8" s="66"/>
      <c r="HRO8" s="66"/>
      <c r="HRP8" s="66"/>
      <c r="HRQ8" s="66"/>
      <c r="HRR8" s="66"/>
      <c r="HRS8" s="66"/>
      <c r="HRT8" s="66"/>
      <c r="HRU8" s="66"/>
      <c r="HRV8" s="66"/>
      <c r="HRW8" s="66"/>
      <c r="HRX8" s="66"/>
      <c r="HRY8" s="66"/>
      <c r="HRZ8" s="66"/>
      <c r="HSA8" s="66"/>
      <c r="HSB8" s="66"/>
      <c r="HSC8" s="66"/>
      <c r="HSD8" s="66"/>
      <c r="HSE8" s="66"/>
      <c r="HSF8" s="66"/>
      <c r="HSG8" s="66"/>
      <c r="HSH8" s="66"/>
      <c r="HSI8" s="66"/>
      <c r="HSJ8" s="66"/>
      <c r="HSK8" s="66"/>
      <c r="HSL8" s="66"/>
      <c r="HSM8" s="66"/>
      <c r="HSN8" s="66"/>
      <c r="HSO8" s="66"/>
      <c r="HSP8" s="66"/>
      <c r="HSQ8" s="66"/>
      <c r="HSR8" s="66"/>
      <c r="HSS8" s="66"/>
      <c r="HST8" s="66"/>
      <c r="HSU8" s="66"/>
      <c r="HSV8" s="66"/>
      <c r="HSW8" s="66"/>
      <c r="HSX8" s="66"/>
      <c r="HSY8" s="66"/>
      <c r="HSZ8" s="66"/>
      <c r="HTA8" s="66"/>
      <c r="HTB8" s="66"/>
      <c r="HTC8" s="66"/>
      <c r="HTD8" s="66"/>
      <c r="HTE8" s="66"/>
      <c r="HTF8" s="66"/>
      <c r="HTG8" s="66"/>
      <c r="HTH8" s="66"/>
      <c r="HTI8" s="66"/>
      <c r="HTJ8" s="66"/>
      <c r="HTK8" s="66"/>
      <c r="HTL8" s="66"/>
      <c r="HTM8" s="66"/>
      <c r="HTN8" s="66"/>
      <c r="HTO8" s="66"/>
      <c r="HTP8" s="66"/>
      <c r="HTQ8" s="66"/>
      <c r="HTR8" s="66"/>
      <c r="HTS8" s="66"/>
      <c r="HTT8" s="66"/>
      <c r="HTU8" s="66"/>
      <c r="HTV8" s="66"/>
      <c r="HTW8" s="66"/>
      <c r="HTX8" s="66"/>
      <c r="HTY8" s="66"/>
      <c r="HTZ8" s="66"/>
      <c r="HUA8" s="66"/>
      <c r="HUB8" s="66"/>
      <c r="HUC8" s="66"/>
      <c r="HUD8" s="66"/>
      <c r="HUE8" s="66"/>
      <c r="HUF8" s="66"/>
      <c r="HUG8" s="66"/>
      <c r="HUH8" s="66"/>
      <c r="HUI8" s="66"/>
      <c r="HUJ8" s="66"/>
      <c r="HUK8" s="66"/>
      <c r="HUL8" s="66"/>
      <c r="HUM8" s="66"/>
      <c r="HUN8" s="66"/>
      <c r="HUO8" s="66"/>
      <c r="HUP8" s="66"/>
      <c r="HUQ8" s="66"/>
      <c r="HUR8" s="66"/>
      <c r="HUS8" s="66"/>
      <c r="HUT8" s="66"/>
      <c r="HUU8" s="66"/>
      <c r="HUV8" s="66"/>
      <c r="HUW8" s="66"/>
      <c r="HUX8" s="66"/>
      <c r="HUY8" s="66"/>
      <c r="HUZ8" s="66"/>
      <c r="HVA8" s="66"/>
      <c r="HVB8" s="66"/>
      <c r="HVC8" s="66"/>
      <c r="HVD8" s="66"/>
      <c r="HVE8" s="66"/>
      <c r="HVF8" s="66"/>
      <c r="HVG8" s="66"/>
      <c r="HVH8" s="66"/>
      <c r="HVI8" s="66"/>
      <c r="HVJ8" s="66"/>
      <c r="HVK8" s="66"/>
      <c r="HVL8" s="66"/>
      <c r="HVM8" s="66"/>
      <c r="HVN8" s="66"/>
      <c r="HVO8" s="66"/>
      <c r="HVP8" s="66"/>
      <c r="HVQ8" s="66"/>
      <c r="HVR8" s="66"/>
      <c r="HVS8" s="66"/>
      <c r="HVT8" s="66"/>
      <c r="HVU8" s="66"/>
      <c r="HVV8" s="66"/>
      <c r="HVW8" s="66"/>
      <c r="HVX8" s="66"/>
      <c r="HVY8" s="66"/>
      <c r="HVZ8" s="66"/>
      <c r="HWA8" s="66"/>
      <c r="HWB8" s="66"/>
      <c r="HWC8" s="66"/>
      <c r="HWD8" s="66"/>
      <c r="HWE8" s="66"/>
      <c r="HWF8" s="66"/>
      <c r="HWG8" s="66"/>
      <c r="HWH8" s="66"/>
      <c r="HWI8" s="66"/>
      <c r="HWJ8" s="66"/>
      <c r="HWK8" s="66"/>
      <c r="HWL8" s="66"/>
      <c r="HWM8" s="66"/>
      <c r="HWN8" s="66"/>
      <c r="HWO8" s="66"/>
      <c r="HWP8" s="66"/>
      <c r="HWQ8" s="66"/>
      <c r="HWR8" s="66"/>
      <c r="HWS8" s="66"/>
      <c r="HWT8" s="66"/>
      <c r="HWU8" s="66"/>
      <c r="HWV8" s="66"/>
      <c r="HWW8" s="66"/>
      <c r="HWX8" s="66"/>
      <c r="HWY8" s="66"/>
      <c r="HWZ8" s="66"/>
      <c r="HXA8" s="66"/>
      <c r="HXB8" s="66"/>
      <c r="HXC8" s="66"/>
      <c r="HXD8" s="66"/>
      <c r="HXE8" s="66"/>
      <c r="HXF8" s="66"/>
      <c r="HXG8" s="66"/>
      <c r="HXH8" s="66"/>
      <c r="HXI8" s="66"/>
      <c r="HXJ8" s="66"/>
      <c r="HXK8" s="66"/>
      <c r="HXL8" s="66"/>
      <c r="HXM8" s="66"/>
      <c r="HXN8" s="66"/>
      <c r="HXO8" s="66"/>
      <c r="HXP8" s="66"/>
      <c r="HXQ8" s="66"/>
      <c r="HXR8" s="66"/>
      <c r="HXS8" s="66"/>
      <c r="HXT8" s="66"/>
      <c r="HXU8" s="66"/>
      <c r="HXV8" s="66"/>
      <c r="HXW8" s="66"/>
      <c r="HXX8" s="66"/>
      <c r="HXY8" s="66"/>
      <c r="HXZ8" s="66"/>
      <c r="HYA8" s="66"/>
      <c r="HYB8" s="66"/>
      <c r="HYC8" s="66"/>
      <c r="HYD8" s="66"/>
      <c r="HYE8" s="66"/>
      <c r="HYF8" s="66"/>
      <c r="HYG8" s="66"/>
      <c r="HYH8" s="66"/>
      <c r="HYI8" s="66"/>
      <c r="HYJ8" s="66"/>
      <c r="HYK8" s="66"/>
      <c r="HYL8" s="66"/>
      <c r="HYM8" s="66"/>
      <c r="HYN8" s="66"/>
      <c r="HYO8" s="66"/>
      <c r="HYP8" s="66"/>
      <c r="HYQ8" s="66"/>
      <c r="HYR8" s="66"/>
      <c r="HYS8" s="66"/>
      <c r="HYT8" s="66"/>
      <c r="HYU8" s="66"/>
      <c r="HYV8" s="66"/>
      <c r="HYW8" s="66"/>
      <c r="HYX8" s="66"/>
      <c r="HYY8" s="66"/>
      <c r="HYZ8" s="66"/>
      <c r="HZA8" s="66"/>
      <c r="HZB8" s="66"/>
      <c r="HZC8" s="66"/>
      <c r="HZD8" s="66"/>
      <c r="HZE8" s="66"/>
      <c r="HZF8" s="66"/>
      <c r="HZG8" s="66"/>
      <c r="HZH8" s="66"/>
      <c r="HZI8" s="66"/>
      <c r="HZJ8" s="66"/>
      <c r="HZK8" s="66"/>
      <c r="HZL8" s="66"/>
      <c r="HZM8" s="66"/>
      <c r="HZN8" s="66"/>
      <c r="HZO8" s="66"/>
      <c r="HZP8" s="66"/>
      <c r="HZQ8" s="66"/>
      <c r="HZR8" s="66"/>
      <c r="HZS8" s="66"/>
      <c r="HZT8" s="66"/>
      <c r="HZU8" s="66"/>
      <c r="HZV8" s="66"/>
      <c r="HZW8" s="66"/>
      <c r="HZX8" s="66"/>
      <c r="HZY8" s="66"/>
      <c r="HZZ8" s="66"/>
      <c r="IAA8" s="66"/>
      <c r="IAB8" s="66"/>
      <c r="IAC8" s="66"/>
      <c r="IAD8" s="66"/>
      <c r="IAE8" s="66"/>
      <c r="IAF8" s="66"/>
      <c r="IAG8" s="66"/>
      <c r="IAH8" s="66"/>
      <c r="IAI8" s="66"/>
      <c r="IAJ8" s="66"/>
      <c r="IAK8" s="66"/>
      <c r="IAL8" s="66"/>
      <c r="IAM8" s="66"/>
      <c r="IAN8" s="66"/>
      <c r="IAO8" s="66"/>
      <c r="IAP8" s="66"/>
      <c r="IAQ8" s="66"/>
      <c r="IAR8" s="66"/>
      <c r="IAS8" s="66"/>
      <c r="IAT8" s="66"/>
      <c r="IAU8" s="66"/>
      <c r="IAV8" s="66"/>
      <c r="IAW8" s="66"/>
      <c r="IAX8" s="66"/>
      <c r="IAY8" s="66"/>
      <c r="IAZ8" s="66"/>
      <c r="IBA8" s="66"/>
      <c r="IBB8" s="66"/>
      <c r="IBC8" s="66"/>
      <c r="IBD8" s="66"/>
      <c r="IBE8" s="66"/>
      <c r="IBF8" s="66"/>
      <c r="IBG8" s="66"/>
      <c r="IBH8" s="66"/>
      <c r="IBI8" s="66"/>
      <c r="IBJ8" s="66"/>
      <c r="IBK8" s="66"/>
      <c r="IBL8" s="66"/>
      <c r="IBM8" s="66"/>
      <c r="IBN8" s="66"/>
      <c r="IBO8" s="66"/>
      <c r="IBP8" s="66"/>
      <c r="IBQ8" s="66"/>
      <c r="IBR8" s="66"/>
      <c r="IBS8" s="66"/>
      <c r="IBT8" s="66"/>
      <c r="IBU8" s="66"/>
      <c r="IBV8" s="66"/>
      <c r="IBW8" s="66"/>
      <c r="IBX8" s="66"/>
      <c r="IBY8" s="66"/>
      <c r="IBZ8" s="66"/>
      <c r="ICA8" s="66"/>
      <c r="ICB8" s="66"/>
      <c r="ICC8" s="66"/>
      <c r="ICD8" s="66"/>
      <c r="ICE8" s="66"/>
      <c r="ICF8" s="66"/>
      <c r="ICG8" s="66"/>
      <c r="ICH8" s="66"/>
      <c r="ICI8" s="66"/>
      <c r="ICJ8" s="66"/>
      <c r="ICK8" s="66"/>
      <c r="ICL8" s="66"/>
      <c r="ICM8" s="66"/>
      <c r="ICN8" s="66"/>
      <c r="ICO8" s="66"/>
      <c r="ICP8" s="66"/>
      <c r="ICQ8" s="66"/>
      <c r="ICR8" s="66"/>
      <c r="ICS8" s="66"/>
      <c r="ICT8" s="66"/>
      <c r="ICU8" s="66"/>
      <c r="ICV8" s="66"/>
      <c r="ICW8" s="66"/>
      <c r="ICX8" s="66"/>
      <c r="ICY8" s="66"/>
      <c r="ICZ8" s="66"/>
      <c r="IDA8" s="66"/>
      <c r="IDB8" s="66"/>
      <c r="IDC8" s="66"/>
      <c r="IDD8" s="66"/>
      <c r="IDE8" s="66"/>
      <c r="IDF8" s="66"/>
      <c r="IDG8" s="66"/>
      <c r="IDH8" s="66"/>
      <c r="IDI8" s="66"/>
      <c r="IDJ8" s="66"/>
      <c r="IDK8" s="66"/>
      <c r="IDL8" s="66"/>
      <c r="IDM8" s="66"/>
      <c r="IDN8" s="66"/>
      <c r="IDO8" s="66"/>
      <c r="IDP8" s="66"/>
      <c r="IDQ8" s="66"/>
      <c r="IDR8" s="66"/>
      <c r="IDS8" s="66"/>
      <c r="IDT8" s="66"/>
      <c r="IDU8" s="66"/>
      <c r="IDV8" s="66"/>
      <c r="IDW8" s="66"/>
      <c r="IDX8" s="66"/>
      <c r="IDY8" s="66"/>
      <c r="IDZ8" s="66"/>
      <c r="IEA8" s="66"/>
      <c r="IEB8" s="66"/>
      <c r="IEC8" s="66"/>
      <c r="IED8" s="66"/>
      <c r="IEE8" s="66"/>
      <c r="IEF8" s="66"/>
      <c r="IEG8" s="66"/>
      <c r="IEH8" s="66"/>
      <c r="IEI8" s="66"/>
      <c r="IEJ8" s="66"/>
      <c r="IEK8" s="66"/>
      <c r="IEL8" s="66"/>
      <c r="IEM8" s="66"/>
      <c r="IEN8" s="66"/>
      <c r="IEO8" s="66"/>
      <c r="IEP8" s="66"/>
      <c r="IEQ8" s="66"/>
      <c r="IER8" s="66"/>
      <c r="IES8" s="66"/>
      <c r="IET8" s="66"/>
      <c r="IEU8" s="66"/>
      <c r="IEV8" s="66"/>
      <c r="IEW8" s="66"/>
      <c r="IEX8" s="66"/>
      <c r="IEY8" s="66"/>
      <c r="IEZ8" s="66"/>
      <c r="IFA8" s="66"/>
      <c r="IFB8" s="66"/>
      <c r="IFC8" s="66"/>
      <c r="IFD8" s="66"/>
      <c r="IFE8" s="66"/>
      <c r="IFF8" s="66"/>
      <c r="IFG8" s="66"/>
      <c r="IFH8" s="66"/>
      <c r="IFI8" s="66"/>
      <c r="IFJ8" s="66"/>
      <c r="IFK8" s="66"/>
      <c r="IFL8" s="66"/>
      <c r="IFM8" s="66"/>
      <c r="IFN8" s="66"/>
      <c r="IFO8" s="66"/>
      <c r="IFP8" s="66"/>
      <c r="IFQ8" s="66"/>
      <c r="IFR8" s="66"/>
      <c r="IFS8" s="66"/>
      <c r="IFT8" s="66"/>
      <c r="IFU8" s="66"/>
      <c r="IFV8" s="66"/>
      <c r="IFW8" s="66"/>
      <c r="IFX8" s="66"/>
      <c r="IFY8" s="66"/>
      <c r="IFZ8" s="66"/>
      <c r="IGA8" s="66"/>
      <c r="IGB8" s="66"/>
      <c r="IGC8" s="66"/>
      <c r="IGD8" s="66"/>
      <c r="IGE8" s="66"/>
      <c r="IGF8" s="66"/>
      <c r="IGG8" s="66"/>
      <c r="IGH8" s="66"/>
      <c r="IGI8" s="66"/>
      <c r="IGJ8" s="66"/>
      <c r="IGK8" s="66"/>
      <c r="IGL8" s="66"/>
      <c r="IGM8" s="66"/>
      <c r="IGN8" s="66"/>
      <c r="IGO8" s="66"/>
      <c r="IGP8" s="66"/>
      <c r="IGQ8" s="66"/>
      <c r="IGR8" s="66"/>
      <c r="IGS8" s="66"/>
      <c r="IGT8" s="66"/>
      <c r="IGU8" s="66"/>
      <c r="IGV8" s="66"/>
      <c r="IGW8" s="66"/>
      <c r="IGX8" s="66"/>
      <c r="IGY8" s="66"/>
      <c r="IGZ8" s="66"/>
      <c r="IHA8" s="66"/>
      <c r="IHB8" s="66"/>
      <c r="IHC8" s="66"/>
      <c r="IHD8" s="66"/>
      <c r="IHE8" s="66"/>
      <c r="IHF8" s="66"/>
      <c r="IHG8" s="66"/>
      <c r="IHH8" s="66"/>
      <c r="IHI8" s="66"/>
      <c r="IHJ8" s="66"/>
      <c r="IHK8" s="66"/>
      <c r="IHL8" s="66"/>
      <c r="IHM8" s="66"/>
      <c r="IHN8" s="66"/>
      <c r="IHO8" s="66"/>
      <c r="IHP8" s="66"/>
      <c r="IHQ8" s="66"/>
      <c r="IHR8" s="66"/>
      <c r="IHS8" s="66"/>
      <c r="IHT8" s="66"/>
      <c r="IHU8" s="66"/>
      <c r="IHV8" s="66"/>
      <c r="IHW8" s="66"/>
      <c r="IHX8" s="66"/>
      <c r="IHY8" s="66"/>
      <c r="IHZ8" s="66"/>
      <c r="IIA8" s="66"/>
      <c r="IIB8" s="66"/>
      <c r="IIC8" s="66"/>
      <c r="IID8" s="66"/>
      <c r="IIE8" s="66"/>
      <c r="IIF8" s="66"/>
      <c r="IIG8" s="66"/>
      <c r="IIH8" s="66"/>
      <c r="III8" s="66"/>
      <c r="IIJ8" s="66"/>
      <c r="IIK8" s="66"/>
      <c r="IIL8" s="66"/>
      <c r="IIM8" s="66"/>
      <c r="IIN8" s="66"/>
      <c r="IIO8" s="66"/>
      <c r="IIP8" s="66"/>
      <c r="IIQ8" s="66"/>
      <c r="IIR8" s="66"/>
      <c r="IIS8" s="66"/>
      <c r="IIT8" s="66"/>
      <c r="IIU8" s="66"/>
      <c r="IIV8" s="66"/>
      <c r="IIW8" s="66"/>
      <c r="IIX8" s="66"/>
      <c r="IIY8" s="66"/>
      <c r="IIZ8" s="66"/>
      <c r="IJA8" s="66"/>
      <c r="IJB8" s="66"/>
      <c r="IJC8" s="66"/>
      <c r="IJD8" s="66"/>
      <c r="IJE8" s="66"/>
      <c r="IJF8" s="66"/>
      <c r="IJG8" s="66"/>
      <c r="IJH8" s="66"/>
      <c r="IJI8" s="66"/>
      <c r="IJJ8" s="66"/>
      <c r="IJK8" s="66"/>
      <c r="IJL8" s="66"/>
      <c r="IJM8" s="66"/>
      <c r="IJN8" s="66"/>
      <c r="IJO8" s="66"/>
      <c r="IJP8" s="66"/>
      <c r="IJQ8" s="66"/>
      <c r="IJR8" s="66"/>
      <c r="IJS8" s="66"/>
      <c r="IJT8" s="66"/>
      <c r="IJU8" s="66"/>
      <c r="IJV8" s="66"/>
      <c r="IJW8" s="66"/>
      <c r="IJX8" s="66"/>
      <c r="IJY8" s="66"/>
      <c r="IJZ8" s="66"/>
      <c r="IKA8" s="66"/>
      <c r="IKB8" s="66"/>
      <c r="IKC8" s="66"/>
      <c r="IKD8" s="66"/>
      <c r="IKE8" s="66"/>
      <c r="IKF8" s="66"/>
      <c r="IKG8" s="66"/>
      <c r="IKH8" s="66"/>
      <c r="IKI8" s="66"/>
      <c r="IKJ8" s="66"/>
      <c r="IKK8" s="66"/>
      <c r="IKL8" s="66"/>
      <c r="IKM8" s="66"/>
      <c r="IKN8" s="66"/>
      <c r="IKO8" s="66"/>
      <c r="IKP8" s="66"/>
      <c r="IKQ8" s="66"/>
      <c r="IKR8" s="66"/>
      <c r="IKS8" s="66"/>
      <c r="IKT8" s="66"/>
      <c r="IKU8" s="66"/>
      <c r="IKV8" s="66"/>
      <c r="IKW8" s="66"/>
      <c r="IKX8" s="66"/>
      <c r="IKY8" s="66"/>
      <c r="IKZ8" s="66"/>
      <c r="ILA8" s="66"/>
      <c r="ILB8" s="66"/>
      <c r="ILC8" s="66"/>
      <c r="ILD8" s="66"/>
      <c r="ILE8" s="66"/>
      <c r="ILF8" s="66"/>
      <c r="ILG8" s="66"/>
      <c r="ILH8" s="66"/>
      <c r="ILI8" s="66"/>
      <c r="ILJ8" s="66"/>
      <c r="ILK8" s="66"/>
      <c r="ILL8" s="66"/>
      <c r="ILM8" s="66"/>
      <c r="ILN8" s="66"/>
      <c r="ILO8" s="66"/>
      <c r="ILP8" s="66"/>
      <c r="ILQ8" s="66"/>
      <c r="ILR8" s="66"/>
      <c r="ILS8" s="66"/>
      <c r="ILT8" s="66"/>
      <c r="ILU8" s="66"/>
      <c r="ILV8" s="66"/>
      <c r="ILW8" s="66"/>
      <c r="ILX8" s="66"/>
      <c r="ILY8" s="66"/>
      <c r="ILZ8" s="66"/>
      <c r="IMA8" s="66"/>
      <c r="IMB8" s="66"/>
      <c r="IMC8" s="66"/>
      <c r="IMD8" s="66"/>
      <c r="IME8" s="66"/>
      <c r="IMF8" s="66"/>
      <c r="IMG8" s="66"/>
      <c r="IMH8" s="66"/>
      <c r="IMI8" s="66"/>
      <c r="IMJ8" s="66"/>
      <c r="IMK8" s="66"/>
      <c r="IML8" s="66"/>
      <c r="IMM8" s="66"/>
      <c r="IMN8" s="66"/>
      <c r="IMO8" s="66"/>
      <c r="IMP8" s="66"/>
      <c r="IMQ8" s="66"/>
      <c r="IMR8" s="66"/>
      <c r="IMS8" s="66"/>
      <c r="IMT8" s="66"/>
      <c r="IMU8" s="66"/>
      <c r="IMV8" s="66"/>
      <c r="IMW8" s="66"/>
      <c r="IMX8" s="66"/>
      <c r="IMY8" s="66"/>
      <c r="IMZ8" s="66"/>
      <c r="INA8" s="66"/>
      <c r="INB8" s="66"/>
      <c r="INC8" s="66"/>
      <c r="IND8" s="66"/>
      <c r="INE8" s="66"/>
      <c r="INF8" s="66"/>
      <c r="ING8" s="66"/>
      <c r="INH8" s="66"/>
      <c r="INI8" s="66"/>
      <c r="INJ8" s="66"/>
      <c r="INK8" s="66"/>
      <c r="INL8" s="66"/>
      <c r="INM8" s="66"/>
      <c r="INN8" s="66"/>
      <c r="INO8" s="66"/>
      <c r="INP8" s="66"/>
      <c r="INQ8" s="66"/>
      <c r="INR8" s="66"/>
      <c r="INS8" s="66"/>
      <c r="INT8" s="66"/>
      <c r="INU8" s="66"/>
      <c r="INV8" s="66"/>
      <c r="INW8" s="66"/>
      <c r="INX8" s="66"/>
      <c r="INY8" s="66"/>
      <c r="INZ8" s="66"/>
      <c r="IOA8" s="66"/>
      <c r="IOB8" s="66"/>
      <c r="IOC8" s="66"/>
      <c r="IOD8" s="66"/>
      <c r="IOE8" s="66"/>
      <c r="IOF8" s="66"/>
      <c r="IOG8" s="66"/>
      <c r="IOH8" s="66"/>
      <c r="IOI8" s="66"/>
      <c r="IOJ8" s="66"/>
      <c r="IOK8" s="66"/>
      <c r="IOL8" s="66"/>
      <c r="IOM8" s="66"/>
      <c r="ION8" s="66"/>
      <c r="IOO8" s="66"/>
      <c r="IOP8" s="66"/>
      <c r="IOQ8" s="66"/>
      <c r="IOR8" s="66"/>
      <c r="IOS8" s="66"/>
      <c r="IOT8" s="66"/>
      <c r="IOU8" s="66"/>
      <c r="IOV8" s="66"/>
      <c r="IOW8" s="66"/>
      <c r="IOX8" s="66"/>
      <c r="IOY8" s="66"/>
      <c r="IOZ8" s="66"/>
      <c r="IPA8" s="66"/>
      <c r="IPB8" s="66"/>
      <c r="IPC8" s="66"/>
      <c r="IPD8" s="66"/>
      <c r="IPE8" s="66"/>
      <c r="IPF8" s="66"/>
      <c r="IPG8" s="66"/>
      <c r="IPH8" s="66"/>
      <c r="IPI8" s="66"/>
      <c r="IPJ8" s="66"/>
      <c r="IPK8" s="66"/>
      <c r="IPL8" s="66"/>
      <c r="IPM8" s="66"/>
      <c r="IPN8" s="66"/>
      <c r="IPO8" s="66"/>
      <c r="IPP8" s="66"/>
      <c r="IPQ8" s="66"/>
      <c r="IPR8" s="66"/>
      <c r="IPS8" s="66"/>
      <c r="IPT8" s="66"/>
      <c r="IPU8" s="66"/>
      <c r="IPV8" s="66"/>
      <c r="IPW8" s="66"/>
      <c r="IPX8" s="66"/>
      <c r="IPY8" s="66"/>
      <c r="IPZ8" s="66"/>
      <c r="IQA8" s="66"/>
      <c r="IQB8" s="66"/>
      <c r="IQC8" s="66"/>
      <c r="IQD8" s="66"/>
      <c r="IQE8" s="66"/>
      <c r="IQF8" s="66"/>
      <c r="IQG8" s="66"/>
      <c r="IQH8" s="66"/>
      <c r="IQI8" s="66"/>
      <c r="IQJ8" s="66"/>
      <c r="IQK8" s="66"/>
      <c r="IQL8" s="66"/>
      <c r="IQM8" s="66"/>
      <c r="IQN8" s="66"/>
      <c r="IQO8" s="66"/>
      <c r="IQP8" s="66"/>
      <c r="IQQ8" s="66"/>
      <c r="IQR8" s="66"/>
      <c r="IQS8" s="66"/>
      <c r="IQT8" s="66"/>
      <c r="IQU8" s="66"/>
      <c r="IQV8" s="66"/>
      <c r="IQW8" s="66"/>
      <c r="IQX8" s="66"/>
      <c r="IQY8" s="66"/>
      <c r="IQZ8" s="66"/>
      <c r="IRA8" s="66"/>
      <c r="IRB8" s="66"/>
      <c r="IRC8" s="66"/>
      <c r="IRD8" s="66"/>
      <c r="IRE8" s="66"/>
      <c r="IRF8" s="66"/>
      <c r="IRG8" s="66"/>
      <c r="IRH8" s="66"/>
      <c r="IRI8" s="66"/>
      <c r="IRJ8" s="66"/>
      <c r="IRK8" s="66"/>
      <c r="IRL8" s="66"/>
      <c r="IRM8" s="66"/>
      <c r="IRN8" s="66"/>
      <c r="IRO8" s="66"/>
      <c r="IRP8" s="66"/>
      <c r="IRQ8" s="66"/>
      <c r="IRR8" s="66"/>
      <c r="IRS8" s="66"/>
      <c r="IRT8" s="66"/>
      <c r="IRU8" s="66"/>
      <c r="IRV8" s="66"/>
      <c r="IRW8" s="66"/>
      <c r="IRX8" s="66"/>
      <c r="IRY8" s="66"/>
      <c r="IRZ8" s="66"/>
      <c r="ISA8" s="66"/>
      <c r="ISB8" s="66"/>
      <c r="ISC8" s="66"/>
      <c r="ISD8" s="66"/>
      <c r="ISE8" s="66"/>
      <c r="ISF8" s="66"/>
      <c r="ISG8" s="66"/>
      <c r="ISH8" s="66"/>
      <c r="ISI8" s="66"/>
      <c r="ISJ8" s="66"/>
      <c r="ISK8" s="66"/>
      <c r="ISL8" s="66"/>
      <c r="ISM8" s="66"/>
      <c r="ISN8" s="66"/>
      <c r="ISO8" s="66"/>
      <c r="ISP8" s="66"/>
      <c r="ISQ8" s="66"/>
      <c r="ISR8" s="66"/>
      <c r="ISS8" s="66"/>
      <c r="IST8" s="66"/>
      <c r="ISU8" s="66"/>
      <c r="ISV8" s="66"/>
      <c r="ISW8" s="66"/>
      <c r="ISX8" s="66"/>
      <c r="ISY8" s="66"/>
      <c r="ISZ8" s="66"/>
      <c r="ITA8" s="66"/>
      <c r="ITB8" s="66"/>
      <c r="ITC8" s="66"/>
      <c r="ITD8" s="66"/>
      <c r="ITE8" s="66"/>
      <c r="ITF8" s="66"/>
      <c r="ITG8" s="66"/>
      <c r="ITH8" s="66"/>
      <c r="ITI8" s="66"/>
      <c r="ITJ8" s="66"/>
      <c r="ITK8" s="66"/>
      <c r="ITL8" s="66"/>
      <c r="ITM8" s="66"/>
      <c r="ITN8" s="66"/>
      <c r="ITO8" s="66"/>
      <c r="ITP8" s="66"/>
      <c r="ITQ8" s="66"/>
      <c r="ITR8" s="66"/>
      <c r="ITS8" s="66"/>
      <c r="ITT8" s="66"/>
      <c r="ITU8" s="66"/>
      <c r="ITV8" s="66"/>
      <c r="ITW8" s="66"/>
      <c r="ITX8" s="66"/>
      <c r="ITY8" s="66"/>
      <c r="ITZ8" s="66"/>
      <c r="IUA8" s="66"/>
      <c r="IUB8" s="66"/>
      <c r="IUC8" s="66"/>
      <c r="IUD8" s="66"/>
      <c r="IUE8" s="66"/>
      <c r="IUF8" s="66"/>
      <c r="IUG8" s="66"/>
      <c r="IUH8" s="66"/>
      <c r="IUI8" s="66"/>
      <c r="IUJ8" s="66"/>
      <c r="IUK8" s="66"/>
      <c r="IUL8" s="66"/>
      <c r="IUM8" s="66"/>
      <c r="IUN8" s="66"/>
      <c r="IUO8" s="66"/>
      <c r="IUP8" s="66"/>
      <c r="IUQ8" s="66"/>
      <c r="IUR8" s="66"/>
      <c r="IUS8" s="66"/>
      <c r="IUT8" s="66"/>
      <c r="IUU8" s="66"/>
      <c r="IUV8" s="66"/>
      <c r="IUW8" s="66"/>
      <c r="IUX8" s="66"/>
      <c r="IUY8" s="66"/>
      <c r="IUZ8" s="66"/>
      <c r="IVA8" s="66"/>
      <c r="IVB8" s="66"/>
      <c r="IVC8" s="66"/>
      <c r="IVD8" s="66"/>
      <c r="IVE8" s="66"/>
      <c r="IVF8" s="66"/>
      <c r="IVG8" s="66"/>
      <c r="IVH8" s="66"/>
      <c r="IVI8" s="66"/>
      <c r="IVJ8" s="66"/>
      <c r="IVK8" s="66"/>
      <c r="IVL8" s="66"/>
      <c r="IVM8" s="66"/>
      <c r="IVN8" s="66"/>
      <c r="IVO8" s="66"/>
      <c r="IVP8" s="66"/>
      <c r="IVQ8" s="66"/>
      <c r="IVR8" s="66"/>
      <c r="IVS8" s="66"/>
      <c r="IVT8" s="66"/>
      <c r="IVU8" s="66"/>
      <c r="IVV8" s="66"/>
      <c r="IVW8" s="66"/>
      <c r="IVX8" s="66"/>
      <c r="IVY8" s="66"/>
      <c r="IVZ8" s="66"/>
      <c r="IWA8" s="66"/>
      <c r="IWB8" s="66"/>
      <c r="IWC8" s="66"/>
      <c r="IWD8" s="66"/>
      <c r="IWE8" s="66"/>
      <c r="IWF8" s="66"/>
      <c r="IWG8" s="66"/>
      <c r="IWH8" s="66"/>
      <c r="IWI8" s="66"/>
      <c r="IWJ8" s="66"/>
      <c r="IWK8" s="66"/>
      <c r="IWL8" s="66"/>
      <c r="IWM8" s="66"/>
      <c r="IWN8" s="66"/>
      <c r="IWO8" s="66"/>
      <c r="IWP8" s="66"/>
      <c r="IWQ8" s="66"/>
      <c r="IWR8" s="66"/>
      <c r="IWS8" s="66"/>
      <c r="IWT8" s="66"/>
      <c r="IWU8" s="66"/>
      <c r="IWV8" s="66"/>
      <c r="IWW8" s="66"/>
      <c r="IWX8" s="66"/>
      <c r="IWY8" s="66"/>
      <c r="IWZ8" s="66"/>
      <c r="IXA8" s="66"/>
      <c r="IXB8" s="66"/>
      <c r="IXC8" s="66"/>
      <c r="IXD8" s="66"/>
      <c r="IXE8" s="66"/>
      <c r="IXF8" s="66"/>
      <c r="IXG8" s="66"/>
      <c r="IXH8" s="66"/>
      <c r="IXI8" s="66"/>
      <c r="IXJ8" s="66"/>
      <c r="IXK8" s="66"/>
      <c r="IXL8" s="66"/>
      <c r="IXM8" s="66"/>
      <c r="IXN8" s="66"/>
      <c r="IXO8" s="66"/>
      <c r="IXP8" s="66"/>
      <c r="IXQ8" s="66"/>
      <c r="IXR8" s="66"/>
      <c r="IXS8" s="66"/>
      <c r="IXT8" s="66"/>
      <c r="IXU8" s="66"/>
      <c r="IXV8" s="66"/>
      <c r="IXW8" s="66"/>
      <c r="IXX8" s="66"/>
      <c r="IXY8" s="66"/>
      <c r="IXZ8" s="66"/>
      <c r="IYA8" s="66"/>
      <c r="IYB8" s="66"/>
      <c r="IYC8" s="66"/>
      <c r="IYD8" s="66"/>
      <c r="IYE8" s="66"/>
      <c r="IYF8" s="66"/>
      <c r="IYG8" s="66"/>
      <c r="IYH8" s="66"/>
      <c r="IYI8" s="66"/>
      <c r="IYJ8" s="66"/>
      <c r="IYK8" s="66"/>
      <c r="IYL8" s="66"/>
      <c r="IYM8" s="66"/>
      <c r="IYN8" s="66"/>
      <c r="IYO8" s="66"/>
      <c r="IYP8" s="66"/>
      <c r="IYQ8" s="66"/>
      <c r="IYR8" s="66"/>
      <c r="IYS8" s="66"/>
      <c r="IYT8" s="66"/>
      <c r="IYU8" s="66"/>
      <c r="IYV8" s="66"/>
      <c r="IYW8" s="66"/>
      <c r="IYX8" s="66"/>
      <c r="IYY8" s="66"/>
      <c r="IYZ8" s="66"/>
      <c r="IZA8" s="66"/>
      <c r="IZB8" s="66"/>
      <c r="IZC8" s="66"/>
      <c r="IZD8" s="66"/>
      <c r="IZE8" s="66"/>
      <c r="IZF8" s="66"/>
      <c r="IZG8" s="66"/>
      <c r="IZH8" s="66"/>
      <c r="IZI8" s="66"/>
      <c r="IZJ8" s="66"/>
      <c r="IZK8" s="66"/>
      <c r="IZL8" s="66"/>
      <c r="IZM8" s="66"/>
      <c r="IZN8" s="66"/>
      <c r="IZO8" s="66"/>
      <c r="IZP8" s="66"/>
      <c r="IZQ8" s="66"/>
      <c r="IZR8" s="66"/>
      <c r="IZS8" s="66"/>
      <c r="IZT8" s="66"/>
      <c r="IZU8" s="66"/>
      <c r="IZV8" s="66"/>
      <c r="IZW8" s="66"/>
      <c r="IZX8" s="66"/>
      <c r="IZY8" s="66"/>
      <c r="IZZ8" s="66"/>
      <c r="JAA8" s="66"/>
      <c r="JAB8" s="66"/>
      <c r="JAC8" s="66"/>
      <c r="JAD8" s="66"/>
      <c r="JAE8" s="66"/>
      <c r="JAF8" s="66"/>
      <c r="JAG8" s="66"/>
      <c r="JAH8" s="66"/>
      <c r="JAI8" s="66"/>
      <c r="JAJ8" s="66"/>
      <c r="JAK8" s="66"/>
      <c r="JAL8" s="66"/>
      <c r="JAM8" s="66"/>
      <c r="JAN8" s="66"/>
      <c r="JAO8" s="66"/>
      <c r="JAP8" s="66"/>
      <c r="JAQ8" s="66"/>
      <c r="JAR8" s="66"/>
      <c r="JAS8" s="66"/>
      <c r="JAT8" s="66"/>
      <c r="JAU8" s="66"/>
      <c r="JAV8" s="66"/>
      <c r="JAW8" s="66"/>
      <c r="JAX8" s="66"/>
      <c r="JAY8" s="66"/>
      <c r="JAZ8" s="66"/>
      <c r="JBA8" s="66"/>
      <c r="JBB8" s="66"/>
      <c r="JBC8" s="66"/>
      <c r="JBD8" s="66"/>
      <c r="JBE8" s="66"/>
      <c r="JBF8" s="66"/>
      <c r="JBG8" s="66"/>
      <c r="JBH8" s="66"/>
      <c r="JBI8" s="66"/>
      <c r="JBJ8" s="66"/>
      <c r="JBK8" s="66"/>
      <c r="JBL8" s="66"/>
      <c r="JBM8" s="66"/>
      <c r="JBN8" s="66"/>
      <c r="JBO8" s="66"/>
      <c r="JBP8" s="66"/>
      <c r="JBQ8" s="66"/>
      <c r="JBR8" s="66"/>
      <c r="JBS8" s="66"/>
      <c r="JBT8" s="66"/>
      <c r="JBU8" s="66"/>
      <c r="JBV8" s="66"/>
      <c r="JBW8" s="66"/>
      <c r="JBX8" s="66"/>
      <c r="JBY8" s="66"/>
      <c r="JBZ8" s="66"/>
      <c r="JCA8" s="66"/>
      <c r="JCB8" s="66"/>
      <c r="JCC8" s="66"/>
      <c r="JCD8" s="66"/>
      <c r="JCE8" s="66"/>
      <c r="JCF8" s="66"/>
      <c r="JCG8" s="66"/>
      <c r="JCH8" s="66"/>
      <c r="JCI8" s="66"/>
      <c r="JCJ8" s="66"/>
      <c r="JCK8" s="66"/>
      <c r="JCL8" s="66"/>
      <c r="JCM8" s="66"/>
      <c r="JCN8" s="66"/>
      <c r="JCO8" s="66"/>
      <c r="JCP8" s="66"/>
      <c r="JCQ8" s="66"/>
      <c r="JCR8" s="66"/>
      <c r="JCS8" s="66"/>
      <c r="JCT8" s="66"/>
      <c r="JCU8" s="66"/>
      <c r="JCV8" s="66"/>
      <c r="JCW8" s="66"/>
      <c r="JCX8" s="66"/>
      <c r="JCY8" s="66"/>
      <c r="JCZ8" s="66"/>
      <c r="JDA8" s="66"/>
      <c r="JDB8" s="66"/>
      <c r="JDC8" s="66"/>
      <c r="JDD8" s="66"/>
      <c r="JDE8" s="66"/>
      <c r="JDF8" s="66"/>
      <c r="JDG8" s="66"/>
      <c r="JDH8" s="66"/>
      <c r="JDI8" s="66"/>
      <c r="JDJ8" s="66"/>
      <c r="JDK8" s="66"/>
      <c r="JDL8" s="66"/>
      <c r="JDM8" s="66"/>
      <c r="JDN8" s="66"/>
      <c r="JDO8" s="66"/>
      <c r="JDP8" s="66"/>
      <c r="JDQ8" s="66"/>
      <c r="JDR8" s="66"/>
      <c r="JDS8" s="66"/>
      <c r="JDT8" s="66"/>
      <c r="JDU8" s="66"/>
      <c r="JDV8" s="66"/>
      <c r="JDW8" s="66"/>
      <c r="JDX8" s="66"/>
      <c r="JDY8" s="66"/>
      <c r="JDZ8" s="66"/>
      <c r="JEA8" s="66"/>
      <c r="JEB8" s="66"/>
      <c r="JEC8" s="66"/>
      <c r="JED8" s="66"/>
      <c r="JEE8" s="66"/>
      <c r="JEF8" s="66"/>
      <c r="JEG8" s="66"/>
      <c r="JEH8" s="66"/>
      <c r="JEI8" s="66"/>
      <c r="JEJ8" s="66"/>
      <c r="JEK8" s="66"/>
      <c r="JEL8" s="66"/>
      <c r="JEM8" s="66"/>
      <c r="JEN8" s="66"/>
      <c r="JEO8" s="66"/>
      <c r="JEP8" s="66"/>
      <c r="JEQ8" s="66"/>
      <c r="JER8" s="66"/>
      <c r="JES8" s="66"/>
      <c r="JET8" s="66"/>
      <c r="JEU8" s="66"/>
      <c r="JEV8" s="66"/>
      <c r="JEW8" s="66"/>
      <c r="JEX8" s="66"/>
      <c r="JEY8" s="66"/>
      <c r="JEZ8" s="66"/>
      <c r="JFA8" s="66"/>
      <c r="JFB8" s="66"/>
      <c r="JFC8" s="66"/>
      <c r="JFD8" s="66"/>
      <c r="JFE8" s="66"/>
      <c r="JFF8" s="66"/>
      <c r="JFG8" s="66"/>
      <c r="JFH8" s="66"/>
      <c r="JFI8" s="66"/>
      <c r="JFJ8" s="66"/>
      <c r="JFK8" s="66"/>
      <c r="JFL8" s="66"/>
      <c r="JFM8" s="66"/>
      <c r="JFN8" s="66"/>
      <c r="JFO8" s="66"/>
      <c r="JFP8" s="66"/>
      <c r="JFQ8" s="66"/>
      <c r="JFR8" s="66"/>
      <c r="JFS8" s="66"/>
      <c r="JFT8" s="66"/>
      <c r="JFU8" s="66"/>
      <c r="JFV8" s="66"/>
      <c r="JFW8" s="66"/>
      <c r="JFX8" s="66"/>
      <c r="JFY8" s="66"/>
      <c r="JFZ8" s="66"/>
      <c r="JGA8" s="66"/>
      <c r="JGB8" s="66"/>
      <c r="JGC8" s="66"/>
      <c r="JGD8" s="66"/>
      <c r="JGE8" s="66"/>
      <c r="JGF8" s="66"/>
      <c r="JGG8" s="66"/>
      <c r="JGH8" s="66"/>
      <c r="JGI8" s="66"/>
      <c r="JGJ8" s="66"/>
      <c r="JGK8" s="66"/>
      <c r="JGL8" s="66"/>
      <c r="JGM8" s="66"/>
      <c r="JGN8" s="66"/>
      <c r="JGO8" s="66"/>
      <c r="JGP8" s="66"/>
      <c r="JGQ8" s="66"/>
      <c r="JGR8" s="66"/>
      <c r="JGS8" s="66"/>
      <c r="JGT8" s="66"/>
      <c r="JGU8" s="66"/>
      <c r="JGV8" s="66"/>
      <c r="JGW8" s="66"/>
      <c r="JGX8" s="66"/>
      <c r="JGY8" s="66"/>
      <c r="JGZ8" s="66"/>
      <c r="JHA8" s="66"/>
      <c r="JHB8" s="66"/>
      <c r="JHC8" s="66"/>
      <c r="JHD8" s="66"/>
      <c r="JHE8" s="66"/>
      <c r="JHF8" s="66"/>
      <c r="JHG8" s="66"/>
      <c r="JHH8" s="66"/>
      <c r="JHI8" s="66"/>
      <c r="JHJ8" s="66"/>
      <c r="JHK8" s="66"/>
      <c r="JHL8" s="66"/>
      <c r="JHM8" s="66"/>
      <c r="JHN8" s="66"/>
      <c r="JHO8" s="66"/>
      <c r="JHP8" s="66"/>
      <c r="JHQ8" s="66"/>
      <c r="JHR8" s="66"/>
      <c r="JHS8" s="66"/>
      <c r="JHT8" s="66"/>
      <c r="JHU8" s="66"/>
      <c r="JHV8" s="66"/>
      <c r="JHW8" s="66"/>
      <c r="JHX8" s="66"/>
      <c r="JHY8" s="66"/>
      <c r="JHZ8" s="66"/>
      <c r="JIA8" s="66"/>
      <c r="JIB8" s="66"/>
      <c r="JIC8" s="66"/>
      <c r="JID8" s="66"/>
      <c r="JIE8" s="66"/>
      <c r="JIF8" s="66"/>
      <c r="JIG8" s="66"/>
      <c r="JIH8" s="66"/>
      <c r="JII8" s="66"/>
      <c r="JIJ8" s="66"/>
      <c r="JIK8" s="66"/>
      <c r="JIL8" s="66"/>
      <c r="JIM8" s="66"/>
      <c r="JIN8" s="66"/>
      <c r="JIO8" s="66"/>
      <c r="JIP8" s="66"/>
      <c r="JIQ8" s="66"/>
      <c r="JIR8" s="66"/>
      <c r="JIS8" s="66"/>
      <c r="JIT8" s="66"/>
      <c r="JIU8" s="66"/>
      <c r="JIV8" s="66"/>
      <c r="JIW8" s="66"/>
      <c r="JIX8" s="66"/>
      <c r="JIY8" s="66"/>
      <c r="JIZ8" s="66"/>
      <c r="JJA8" s="66"/>
      <c r="JJB8" s="66"/>
      <c r="JJC8" s="66"/>
      <c r="JJD8" s="66"/>
      <c r="JJE8" s="66"/>
      <c r="JJF8" s="66"/>
      <c r="JJG8" s="66"/>
      <c r="JJH8" s="66"/>
      <c r="JJI8" s="66"/>
      <c r="JJJ8" s="66"/>
      <c r="JJK8" s="66"/>
      <c r="JJL8" s="66"/>
      <c r="JJM8" s="66"/>
      <c r="JJN8" s="66"/>
      <c r="JJO8" s="66"/>
      <c r="JJP8" s="66"/>
      <c r="JJQ8" s="66"/>
      <c r="JJR8" s="66"/>
      <c r="JJS8" s="66"/>
      <c r="JJT8" s="66"/>
      <c r="JJU8" s="66"/>
      <c r="JJV8" s="66"/>
      <c r="JJW8" s="66"/>
      <c r="JJX8" s="66"/>
      <c r="JJY8" s="66"/>
      <c r="JJZ8" s="66"/>
      <c r="JKA8" s="66"/>
      <c r="JKB8" s="66"/>
      <c r="JKC8" s="66"/>
      <c r="JKD8" s="66"/>
      <c r="JKE8" s="66"/>
      <c r="JKF8" s="66"/>
      <c r="JKG8" s="66"/>
      <c r="JKH8" s="66"/>
      <c r="JKI8" s="66"/>
      <c r="JKJ8" s="66"/>
      <c r="JKK8" s="66"/>
      <c r="JKL8" s="66"/>
      <c r="JKM8" s="66"/>
      <c r="JKN8" s="66"/>
      <c r="JKO8" s="66"/>
      <c r="JKP8" s="66"/>
      <c r="JKQ8" s="66"/>
      <c r="JKR8" s="66"/>
      <c r="JKS8" s="66"/>
      <c r="JKT8" s="66"/>
      <c r="JKU8" s="66"/>
      <c r="JKV8" s="66"/>
      <c r="JKW8" s="66"/>
      <c r="JKX8" s="66"/>
      <c r="JKY8" s="66"/>
      <c r="JKZ8" s="66"/>
      <c r="JLA8" s="66"/>
      <c r="JLB8" s="66"/>
      <c r="JLC8" s="66"/>
      <c r="JLD8" s="66"/>
      <c r="JLE8" s="66"/>
      <c r="JLF8" s="66"/>
      <c r="JLG8" s="66"/>
      <c r="JLH8" s="66"/>
      <c r="JLI8" s="66"/>
      <c r="JLJ8" s="66"/>
      <c r="JLK8" s="66"/>
      <c r="JLL8" s="66"/>
      <c r="JLM8" s="66"/>
      <c r="JLN8" s="66"/>
      <c r="JLO8" s="66"/>
      <c r="JLP8" s="66"/>
      <c r="JLQ8" s="66"/>
      <c r="JLR8" s="66"/>
      <c r="JLS8" s="66"/>
      <c r="JLT8" s="66"/>
      <c r="JLU8" s="66"/>
      <c r="JLV8" s="66"/>
      <c r="JLW8" s="66"/>
      <c r="JLX8" s="66"/>
      <c r="JLY8" s="66"/>
      <c r="JLZ8" s="66"/>
      <c r="JMA8" s="66"/>
      <c r="JMB8" s="66"/>
      <c r="JMC8" s="66"/>
      <c r="JMD8" s="66"/>
      <c r="JME8" s="66"/>
      <c r="JMF8" s="66"/>
      <c r="JMG8" s="66"/>
      <c r="JMH8" s="66"/>
      <c r="JMI8" s="66"/>
      <c r="JMJ8" s="66"/>
      <c r="JMK8" s="66"/>
      <c r="JML8" s="66"/>
      <c r="JMM8" s="66"/>
      <c r="JMN8" s="66"/>
      <c r="JMO8" s="66"/>
      <c r="JMP8" s="66"/>
      <c r="JMQ8" s="66"/>
      <c r="JMR8" s="66"/>
      <c r="JMS8" s="66"/>
      <c r="JMT8" s="66"/>
      <c r="JMU8" s="66"/>
      <c r="JMV8" s="66"/>
      <c r="JMW8" s="66"/>
      <c r="JMX8" s="66"/>
      <c r="JMY8" s="66"/>
      <c r="JMZ8" s="66"/>
      <c r="JNA8" s="66"/>
      <c r="JNB8" s="66"/>
      <c r="JNC8" s="66"/>
    </row>
    <row r="9" spans="1:7127">
      <c r="A9" s="18"/>
      <c r="B9" s="18"/>
      <c r="C9" s="18"/>
      <c r="D9" s="144" t="s">
        <v>108</v>
      </c>
      <c r="E9" s="145"/>
      <c r="F9" s="145"/>
      <c r="G9" s="146"/>
      <c r="H9" s="23"/>
      <c r="I9" s="23"/>
      <c r="J9" s="23"/>
      <c r="K9" s="24"/>
      <c r="L9" s="23"/>
      <c r="M9" s="23"/>
      <c r="N9" s="40"/>
      <c r="P9" s="85"/>
      <c r="Q9" s="23"/>
      <c r="S9" s="40"/>
      <c r="U9" s="40"/>
      <c r="W9" s="40"/>
      <c r="Y9" s="40"/>
    </row>
    <row r="10" spans="1:7127">
      <c r="A10" s="18"/>
      <c r="B10" s="18"/>
      <c r="C10" s="18"/>
      <c r="D10" s="18"/>
      <c r="E10" s="18" t="s">
        <v>106</v>
      </c>
      <c r="F10" s="18"/>
      <c r="G10" s="18"/>
      <c r="H10" s="23"/>
      <c r="I10" s="23"/>
      <c r="J10" s="23"/>
      <c r="K10" s="24"/>
      <c r="L10" s="23"/>
      <c r="M10" s="23"/>
      <c r="N10" s="40"/>
      <c r="P10" s="85"/>
      <c r="Q10" s="23"/>
      <c r="S10" s="40"/>
      <c r="U10" s="40"/>
      <c r="W10" s="40"/>
      <c r="Y10" s="40"/>
    </row>
    <row r="11" spans="1:7127" ht="15.75" thickBot="1">
      <c r="A11" s="18"/>
      <c r="B11" s="18"/>
      <c r="C11" s="18"/>
      <c r="D11" s="18"/>
      <c r="E11" s="18"/>
      <c r="F11" s="18" t="s">
        <v>104</v>
      </c>
      <c r="G11" s="18"/>
      <c r="H11" s="45">
        <v>1450</v>
      </c>
      <c r="I11" s="45" t="e">
        <f>#REF!/7*12</f>
        <v>#REF!</v>
      </c>
      <c r="J11" s="45">
        <v>84.76</v>
      </c>
      <c r="K11" s="46">
        <v>1450</v>
      </c>
      <c r="L11" s="45" t="e">
        <f>ROUND((#REF!-H11),5)</f>
        <v>#REF!</v>
      </c>
      <c r="M11" s="45">
        <v>92</v>
      </c>
      <c r="N11" s="45"/>
      <c r="P11" s="86">
        <v>94</v>
      </c>
      <c r="Q11" s="45">
        <f>K11-P11</f>
        <v>1356</v>
      </c>
      <c r="S11" s="45"/>
      <c r="U11" s="45"/>
      <c r="W11" s="45"/>
      <c r="Y11" s="45"/>
    </row>
    <row r="12" spans="1:7127">
      <c r="A12" s="29"/>
      <c r="B12" s="29"/>
      <c r="C12" s="29"/>
      <c r="D12" s="29"/>
      <c r="E12" s="29" t="s">
        <v>105</v>
      </c>
      <c r="F12" s="29"/>
      <c r="G12" s="29"/>
      <c r="H12" s="56">
        <f>ROUND(SUM(H10:H11),5)</f>
        <v>1450</v>
      </c>
      <c r="I12" s="56" t="e">
        <f>#REF!/6*12</f>
        <v>#REF!</v>
      </c>
      <c r="J12" s="56">
        <f>ROUND(SUM(J10:J11),5)</f>
        <v>84.76</v>
      </c>
      <c r="K12" s="43">
        <f>SUM(K11:K11)</f>
        <v>1450</v>
      </c>
      <c r="L12" s="56" t="e">
        <f>ROUND((#REF!-H12),5)</f>
        <v>#REF!</v>
      </c>
      <c r="M12" s="56">
        <f>ROUND(SUM(M10:M11),5)</f>
        <v>92</v>
      </c>
      <c r="N12" s="57"/>
      <c r="O12" s="51"/>
      <c r="P12" s="87">
        <f>SUM(P11:P11)</f>
        <v>94</v>
      </c>
      <c r="Q12" s="42">
        <f>K12-P12</f>
        <v>1356</v>
      </c>
      <c r="S12" s="57"/>
      <c r="T12" s="51"/>
      <c r="U12" s="57"/>
      <c r="V12" s="51"/>
      <c r="W12" s="57"/>
      <c r="X12" s="51"/>
      <c r="Y12" s="57"/>
      <c r="Z12" s="51"/>
    </row>
    <row r="13" spans="1:7127" ht="20.25" hidden="1" customHeight="1">
      <c r="A13" s="18"/>
      <c r="B13" s="18"/>
      <c r="C13" s="18"/>
      <c r="D13" s="18"/>
      <c r="E13" s="18" t="s">
        <v>1</v>
      </c>
      <c r="F13" s="18"/>
      <c r="G13" s="18"/>
      <c r="H13" s="23"/>
      <c r="I13" s="23"/>
      <c r="J13" s="23"/>
      <c r="K13" s="24"/>
      <c r="L13" s="23"/>
      <c r="M13" s="23"/>
      <c r="N13" s="40"/>
      <c r="P13" s="85"/>
      <c r="Q13" s="23">
        <f>K13-P13</f>
        <v>0</v>
      </c>
      <c r="S13" s="40"/>
      <c r="U13" s="40"/>
      <c r="W13" s="40"/>
      <c r="Y13" s="40"/>
    </row>
    <row r="14" spans="1:7127" hidden="1">
      <c r="A14" s="18"/>
      <c r="B14" s="18"/>
      <c r="C14" s="18"/>
      <c r="D14" s="18"/>
      <c r="E14" s="18"/>
      <c r="F14" s="18" t="s">
        <v>2</v>
      </c>
      <c r="G14" s="18"/>
      <c r="H14" s="23"/>
      <c r="I14" s="23"/>
      <c r="J14" s="23"/>
      <c r="K14" s="24"/>
      <c r="L14" s="23"/>
      <c r="M14" s="23"/>
      <c r="N14" s="40"/>
      <c r="P14" s="85"/>
      <c r="Q14" s="23">
        <f>K14-P14</f>
        <v>0</v>
      </c>
      <c r="S14" s="40"/>
      <c r="U14" s="40"/>
      <c r="W14" s="40"/>
      <c r="Y14" s="40"/>
    </row>
    <row r="15" spans="1:7127" hidden="1">
      <c r="A15" s="18"/>
      <c r="B15" s="18"/>
      <c r="C15" s="18"/>
      <c r="D15" s="18"/>
      <c r="E15" s="18"/>
      <c r="F15" s="18"/>
      <c r="G15" s="18" t="s">
        <v>3</v>
      </c>
      <c r="H15" s="25">
        <v>0</v>
      </c>
      <c r="I15" s="25">
        <v>318188</v>
      </c>
      <c r="J15" s="25">
        <v>318464.87</v>
      </c>
      <c r="K15" s="26">
        <v>0</v>
      </c>
      <c r="L15" s="23" t="e">
        <f>ROUND((#REF!-H15),5)</f>
        <v>#REF!</v>
      </c>
      <c r="M15" s="23">
        <v>315665</v>
      </c>
      <c r="N15" s="40"/>
      <c r="P15" s="85">
        <v>322770</v>
      </c>
      <c r="Q15" s="23">
        <f>K15-P15</f>
        <v>-322770</v>
      </c>
      <c r="S15" s="40"/>
      <c r="U15" s="40"/>
      <c r="W15" s="40"/>
      <c r="Y15" s="40"/>
    </row>
    <row r="16" spans="1:7127" hidden="1">
      <c r="A16" s="18"/>
      <c r="B16" s="18"/>
      <c r="C16" s="18"/>
      <c r="D16" s="18"/>
      <c r="E16" s="18"/>
      <c r="F16" s="18"/>
      <c r="G16" s="18" t="s">
        <v>119</v>
      </c>
      <c r="H16" s="25">
        <v>0</v>
      </c>
      <c r="I16" s="25">
        <v>0</v>
      </c>
      <c r="J16" s="25">
        <v>145</v>
      </c>
      <c r="K16" s="26">
        <v>0</v>
      </c>
      <c r="L16" s="23" t="e">
        <f>ROUND((#REF!-H16),5)</f>
        <v>#REF!</v>
      </c>
      <c r="M16" s="23">
        <v>0</v>
      </c>
      <c r="N16" s="40"/>
      <c r="P16" s="85">
        <v>0</v>
      </c>
      <c r="Q16" s="23">
        <f>K16-P16</f>
        <v>0</v>
      </c>
      <c r="S16" s="40"/>
      <c r="U16" s="40"/>
      <c r="W16" s="40"/>
      <c r="Y16" s="40"/>
    </row>
    <row r="17" spans="1:26" hidden="1">
      <c r="A17" s="18"/>
      <c r="B17" s="18"/>
      <c r="C17" s="18"/>
      <c r="D17" s="18"/>
      <c r="E17" s="18"/>
      <c r="F17" s="18"/>
      <c r="G17" s="18" t="s">
        <v>4</v>
      </c>
      <c r="H17" s="25">
        <v>0</v>
      </c>
      <c r="I17" s="25">
        <v>-6364</v>
      </c>
      <c r="J17" s="25">
        <v>-6212.2</v>
      </c>
      <c r="K17" s="26">
        <v>0</v>
      </c>
      <c r="L17" s="23" t="e">
        <f>ROUND((#REF!-H17),5)</f>
        <v>#REF!</v>
      </c>
      <c r="M17" s="23">
        <v>-6314</v>
      </c>
      <c r="N17" s="40"/>
      <c r="P17" s="85">
        <v>-6455</v>
      </c>
      <c r="Q17" s="23">
        <f>K17-P17</f>
        <v>6455</v>
      </c>
      <c r="S17" s="40"/>
      <c r="U17" s="40"/>
      <c r="W17" s="40"/>
      <c r="Y17" s="40"/>
    </row>
    <row r="18" spans="1:26" ht="15.75" hidden="1" thickBot="1">
      <c r="A18" s="18"/>
      <c r="B18" s="18"/>
      <c r="C18" s="18"/>
      <c r="D18" s="18"/>
      <c r="E18" s="18"/>
      <c r="F18" s="18"/>
      <c r="G18" s="18" t="s">
        <v>5</v>
      </c>
      <c r="H18" s="49">
        <v>0</v>
      </c>
      <c r="I18" s="49">
        <v>-12728</v>
      </c>
      <c r="J18" s="108">
        <v>-11738.75</v>
      </c>
      <c r="K18" s="50">
        <v>0</v>
      </c>
      <c r="L18" s="45" t="e">
        <f>ROUND((#REF!-H18),5)</f>
        <v>#REF!</v>
      </c>
      <c r="M18" s="45">
        <v>-12628</v>
      </c>
      <c r="N18" s="45"/>
      <c r="P18" s="86">
        <v>-12911</v>
      </c>
      <c r="Q18" s="45">
        <f>K18-P18</f>
        <v>12911</v>
      </c>
      <c r="S18" s="45"/>
      <c r="U18" s="45"/>
      <c r="W18" s="45"/>
      <c r="Y18" s="45"/>
    </row>
    <row r="19" spans="1:26" hidden="1">
      <c r="A19" s="18"/>
      <c r="B19" s="18"/>
      <c r="C19" s="18"/>
      <c r="D19" s="18"/>
      <c r="E19" s="18"/>
      <c r="F19" s="18" t="s">
        <v>6</v>
      </c>
      <c r="G19" s="18"/>
      <c r="H19" s="47">
        <f>ROUND(SUM(H14:H18),5)</f>
        <v>0</v>
      </c>
      <c r="I19" s="47">
        <f>ROUND(SUM(I14:I18),5)</f>
        <v>299096</v>
      </c>
      <c r="J19" s="47">
        <f>ROUND(SUM(J14:J18),5)</f>
        <v>300658.92</v>
      </c>
      <c r="K19" s="48">
        <f>SUM(K15:K18)</f>
        <v>0</v>
      </c>
      <c r="L19" s="42" t="e">
        <f>ROUND((#REF!-H19),5)</f>
        <v>#REF!</v>
      </c>
      <c r="M19" s="42">
        <f>ROUND(SUM(M14:M18),5)</f>
        <v>296723</v>
      </c>
      <c r="N19" s="44"/>
      <c r="P19" s="87">
        <f>SUM(P15:P18)</f>
        <v>303404</v>
      </c>
      <c r="Q19" s="42">
        <f>K19-P19</f>
        <v>-303404</v>
      </c>
      <c r="R19" s="11" t="s">
        <v>113</v>
      </c>
      <c r="S19" s="44"/>
      <c r="U19" s="44"/>
      <c r="W19" s="44"/>
      <c r="Y19" s="44"/>
    </row>
    <row r="20" spans="1:26" ht="18.75" customHeight="1">
      <c r="A20" s="18"/>
      <c r="B20" s="18"/>
      <c r="C20" s="18"/>
      <c r="D20" s="18"/>
      <c r="E20" s="18"/>
      <c r="F20" s="18" t="s">
        <v>7</v>
      </c>
      <c r="G20" s="18"/>
      <c r="H20" s="25"/>
      <c r="I20" s="25"/>
      <c r="J20" s="25"/>
      <c r="K20" s="26"/>
      <c r="L20" s="23"/>
      <c r="M20" s="23"/>
      <c r="N20" s="40"/>
      <c r="P20" s="85"/>
      <c r="Q20" s="23"/>
      <c r="S20" s="40"/>
      <c r="U20" s="40"/>
      <c r="W20" s="40"/>
      <c r="Y20" s="40"/>
    </row>
    <row r="21" spans="1:26">
      <c r="A21" s="18"/>
      <c r="B21" s="18"/>
      <c r="C21" s="18"/>
      <c r="D21" s="18"/>
      <c r="E21" s="18"/>
      <c r="F21" s="18"/>
      <c r="G21" s="18" t="s">
        <v>8</v>
      </c>
      <c r="H21" s="26">
        <v>958146</v>
      </c>
      <c r="I21" s="25">
        <v>617660</v>
      </c>
      <c r="J21" s="25">
        <v>618232.72</v>
      </c>
      <c r="K21" s="26">
        <v>958146</v>
      </c>
      <c r="L21" s="23" t="e">
        <f>ROUND((#REF!-H21),5)</f>
        <v>#REF!</v>
      </c>
      <c r="M21" s="23">
        <v>620624</v>
      </c>
      <c r="N21" s="147">
        <v>1237500</v>
      </c>
      <c r="O21" s="166" t="s">
        <v>146</v>
      </c>
      <c r="P21" s="85">
        <v>613455</v>
      </c>
      <c r="Q21" s="23">
        <f>K21-P21</f>
        <v>344691</v>
      </c>
      <c r="S21" s="147">
        <v>1237500</v>
      </c>
      <c r="T21" s="148" t="s">
        <v>146</v>
      </c>
      <c r="U21" s="147">
        <v>1237500</v>
      </c>
      <c r="V21" s="148" t="s">
        <v>146</v>
      </c>
      <c r="W21" s="147">
        <v>1237500</v>
      </c>
      <c r="X21" s="148" t="s">
        <v>146</v>
      </c>
      <c r="Y21" s="147">
        <v>1237500</v>
      </c>
      <c r="Z21" s="148" t="s">
        <v>146</v>
      </c>
    </row>
    <row r="22" spans="1:26" ht="15.75" thickBot="1">
      <c r="A22" s="18"/>
      <c r="B22" s="18"/>
      <c r="C22" s="18"/>
      <c r="D22" s="18"/>
      <c r="E22" s="18"/>
      <c r="F22" s="18"/>
      <c r="G22" s="18" t="s">
        <v>114</v>
      </c>
      <c r="H22" s="26">
        <v>0</v>
      </c>
      <c r="I22" s="25">
        <v>0</v>
      </c>
      <c r="J22" s="25">
        <v>400.86</v>
      </c>
      <c r="K22" s="26">
        <v>0</v>
      </c>
      <c r="L22" s="23" t="e">
        <f>ROUND((#REF!-H22),5)</f>
        <v>#REF!</v>
      </c>
      <c r="M22" s="23">
        <v>0</v>
      </c>
      <c r="N22" s="26">
        <v>0</v>
      </c>
      <c r="O22" s="149"/>
      <c r="P22" s="85">
        <v>0</v>
      </c>
      <c r="Q22" s="23">
        <f>K22-P22</f>
        <v>0</v>
      </c>
      <c r="S22" s="26">
        <v>0</v>
      </c>
      <c r="T22" s="149"/>
      <c r="U22" s="26">
        <v>0</v>
      </c>
      <c r="V22" s="149"/>
      <c r="W22" s="26">
        <v>0</v>
      </c>
      <c r="X22" s="149"/>
      <c r="Y22" s="26">
        <v>0</v>
      </c>
      <c r="Z22" s="149"/>
    </row>
    <row r="23" spans="1:26" ht="15.75" thickBot="1">
      <c r="A23" s="18"/>
      <c r="B23" s="18"/>
      <c r="C23" s="18"/>
      <c r="D23" s="18"/>
      <c r="E23" s="18"/>
      <c r="F23" s="18"/>
      <c r="G23" s="18" t="s">
        <v>9</v>
      </c>
      <c r="H23" s="26">
        <v>-19162.939999999999</v>
      </c>
      <c r="I23" s="25">
        <v>-12353</v>
      </c>
      <c r="J23" s="25">
        <v>-11855.22</v>
      </c>
      <c r="K23" s="26">
        <v>-19162.939999999999</v>
      </c>
      <c r="L23" s="23" t="e">
        <f>ROUND((#REF!-H23),5)</f>
        <v>#REF!</v>
      </c>
      <c r="M23" s="23">
        <v>-12418</v>
      </c>
      <c r="N23" s="150">
        <v>-24750</v>
      </c>
      <c r="O23" s="151"/>
      <c r="P23" s="85">
        <v>-12269</v>
      </c>
      <c r="Q23" s="23">
        <f>K23-P23</f>
        <v>-6893.9399999999987</v>
      </c>
      <c r="S23" s="150">
        <v>-24750</v>
      </c>
      <c r="T23" s="151"/>
      <c r="U23" s="150">
        <v>-24750</v>
      </c>
      <c r="V23" s="151"/>
      <c r="W23" s="150">
        <v>-24750</v>
      </c>
      <c r="X23" s="151"/>
      <c r="Y23" s="150">
        <v>-24750</v>
      </c>
      <c r="Z23" s="151"/>
    </row>
    <row r="24" spans="1:26" ht="15.75" thickBot="1">
      <c r="A24" s="18"/>
      <c r="B24" s="18"/>
      <c r="C24" s="18"/>
      <c r="D24" s="18"/>
      <c r="E24" s="18"/>
      <c r="F24" s="18"/>
      <c r="G24" s="18" t="s">
        <v>10</v>
      </c>
      <c r="H24" s="50">
        <v>-38325.879999999997</v>
      </c>
      <c r="I24" s="49">
        <v>-24706</v>
      </c>
      <c r="J24" s="49">
        <v>-22787</v>
      </c>
      <c r="K24" s="50">
        <v>-38325.879999999997</v>
      </c>
      <c r="L24" s="45" t="e">
        <f>ROUND((#REF!-H24),5)</f>
        <v>#REF!</v>
      </c>
      <c r="M24" s="45">
        <v>-24836</v>
      </c>
      <c r="N24" s="152">
        <v>-49500</v>
      </c>
      <c r="O24" s="151"/>
      <c r="P24" s="86">
        <v>-24538</v>
      </c>
      <c r="Q24" s="45">
        <f>K24-P24</f>
        <v>-13787.879999999997</v>
      </c>
      <c r="S24" s="152">
        <v>-49500</v>
      </c>
      <c r="T24" s="151"/>
      <c r="U24" s="152">
        <v>-49500</v>
      </c>
      <c r="V24" s="151"/>
      <c r="W24" s="152">
        <v>-49500</v>
      </c>
      <c r="X24" s="151"/>
      <c r="Y24" s="152">
        <v>-49500</v>
      </c>
      <c r="Z24" s="151"/>
    </row>
    <row r="25" spans="1:26" ht="26.25" customHeight="1" thickBot="1">
      <c r="A25" s="18"/>
      <c r="B25" s="18"/>
      <c r="C25" s="18"/>
      <c r="D25" s="18"/>
      <c r="E25" s="18"/>
      <c r="F25" s="18" t="s">
        <v>120</v>
      </c>
      <c r="G25" s="18"/>
      <c r="H25" s="55">
        <f>ROUND(SUM(H20:H24),5)</f>
        <v>900657.18</v>
      </c>
      <c r="I25" s="54">
        <f>ROUND(SUM(I20:I24),5)</f>
        <v>580601</v>
      </c>
      <c r="J25" s="109">
        <f>ROUND(SUM(J20:J24),5)</f>
        <v>583991.36</v>
      </c>
      <c r="K25" s="55">
        <f>SUM(K21:K24)</f>
        <v>900657.18</v>
      </c>
      <c r="L25" s="53" t="e">
        <f>ROUND((#REF!-H25),5)</f>
        <v>#REF!</v>
      </c>
      <c r="M25" s="53">
        <f>ROUND(SUM(M20:M24),5)</f>
        <v>583370</v>
      </c>
      <c r="N25" s="55">
        <f>SUM(N21:N24)</f>
        <v>1163250</v>
      </c>
      <c r="O25" s="153"/>
      <c r="P25" s="88">
        <f>SUM(P21:P24)</f>
        <v>576648</v>
      </c>
      <c r="Q25" s="53">
        <f>K25-P25</f>
        <v>324009.18000000005</v>
      </c>
      <c r="R25" s="11" t="s">
        <v>115</v>
      </c>
      <c r="S25" s="55">
        <f>SUM(S21:S24)</f>
        <v>1163250</v>
      </c>
      <c r="T25" s="153"/>
      <c r="U25" s="55">
        <f>SUM(U21:U24)</f>
        <v>1163250</v>
      </c>
      <c r="V25" s="153"/>
      <c r="W25" s="55">
        <f>SUM(W21:W24)</f>
        <v>1163250</v>
      </c>
      <c r="X25" s="153"/>
      <c r="Y25" s="55">
        <f>SUM(Y21:Y24)</f>
        <v>1163250</v>
      </c>
      <c r="Z25" s="153"/>
    </row>
    <row r="26" spans="1:26" ht="24.75" customHeight="1" thickBot="1">
      <c r="A26" s="52"/>
      <c r="B26" s="52"/>
      <c r="C26" s="52"/>
      <c r="D26" s="52"/>
      <c r="E26" s="52" t="s">
        <v>11</v>
      </c>
      <c r="F26" s="52"/>
      <c r="G26" s="126"/>
      <c r="H26" s="127">
        <f>ROUND(H13+H19+H25,5)</f>
        <v>900657.18</v>
      </c>
      <c r="I26" s="60">
        <f>ROUND(I13+I19+I25,5)</f>
        <v>879697</v>
      </c>
      <c r="J26" s="60" t="e">
        <f>ROUND(J13+J19+J25+#REF!,5)</f>
        <v>#REF!</v>
      </c>
      <c r="K26" s="60">
        <f>K25+K19</f>
        <v>900657.18</v>
      </c>
      <c r="L26" s="60" t="e">
        <f t="shared" ref="L26:N26" si="0">L25+L19</f>
        <v>#REF!</v>
      </c>
      <c r="M26" s="60">
        <f t="shared" si="0"/>
        <v>880093</v>
      </c>
      <c r="N26" s="60">
        <f t="shared" si="0"/>
        <v>1163250</v>
      </c>
      <c r="O26" s="131"/>
      <c r="P26" s="59">
        <f>P25+P19</f>
        <v>880052</v>
      </c>
      <c r="Q26" s="93">
        <f>K26-P26</f>
        <v>20605.180000000051</v>
      </c>
      <c r="S26" s="60">
        <f t="shared" ref="S26" si="1">S25+S19</f>
        <v>1163250</v>
      </c>
      <c r="T26" s="131"/>
      <c r="U26" s="60">
        <f t="shared" ref="U26" si="2">U25+U19</f>
        <v>1163250</v>
      </c>
      <c r="V26" s="131"/>
      <c r="W26" s="60">
        <f t="shared" ref="W26" si="3">W25+W19</f>
        <v>1163250</v>
      </c>
      <c r="X26" s="131"/>
      <c r="Y26" s="60">
        <f t="shared" ref="Y26" si="4">Y25+Y19</f>
        <v>1163250</v>
      </c>
      <c r="Z26" s="131"/>
    </row>
    <row r="27" spans="1:26">
      <c r="A27" s="18"/>
      <c r="B27" s="18"/>
      <c r="C27" s="18"/>
      <c r="D27" s="18"/>
      <c r="E27" s="18" t="s">
        <v>12</v>
      </c>
      <c r="F27" s="18"/>
      <c r="G27" s="18"/>
      <c r="H27" s="42">
        <v>7300</v>
      </c>
      <c r="I27" s="42">
        <v>0</v>
      </c>
      <c r="J27" s="110">
        <v>4632.96</v>
      </c>
      <c r="K27" s="43">
        <v>0</v>
      </c>
      <c r="L27" s="42" t="e">
        <f>ROUND((#REF!-H27),5)</f>
        <v>#REF!</v>
      </c>
      <c r="M27" s="42">
        <v>0</v>
      </c>
      <c r="N27" s="44"/>
      <c r="P27" s="87">
        <v>0</v>
      </c>
      <c r="Q27" s="23">
        <f>K27-P27</f>
        <v>0</v>
      </c>
      <c r="S27" s="44"/>
      <c r="U27" s="44"/>
      <c r="W27" s="44"/>
      <c r="Y27" s="44"/>
    </row>
    <row r="28" spans="1:26">
      <c r="A28" s="18"/>
      <c r="B28" s="18"/>
      <c r="C28" s="18"/>
      <c r="D28" s="18"/>
      <c r="E28" s="18" t="s">
        <v>13</v>
      </c>
      <c r="F28" s="18"/>
      <c r="G28" s="18"/>
      <c r="H28" s="23"/>
      <c r="I28" s="23"/>
      <c r="J28" s="23"/>
      <c r="K28" s="24"/>
      <c r="L28" s="23"/>
      <c r="M28" s="23"/>
      <c r="N28" s="40"/>
      <c r="P28" s="85"/>
      <c r="Q28" s="23"/>
      <c r="S28" s="40"/>
      <c r="U28" s="40"/>
      <c r="W28" s="40"/>
      <c r="Y28" s="40"/>
    </row>
    <row r="29" spans="1:26">
      <c r="A29" s="18"/>
      <c r="B29" s="18"/>
      <c r="C29" s="18"/>
      <c r="D29" s="18"/>
      <c r="E29" s="18"/>
      <c r="F29" s="18" t="s">
        <v>109</v>
      </c>
      <c r="G29" s="18"/>
      <c r="H29" s="23">
        <v>6200</v>
      </c>
      <c r="I29" s="23" t="e">
        <f>#REF!/7*12</f>
        <v>#REF!</v>
      </c>
      <c r="J29" s="23">
        <v>509.06</v>
      </c>
      <c r="K29" s="24">
        <v>1200</v>
      </c>
      <c r="L29" s="23" t="e">
        <f>ROUND((#REF!-H29),5)</f>
        <v>#REF!</v>
      </c>
      <c r="M29" s="23">
        <v>560</v>
      </c>
      <c r="N29" s="40">
        <v>1200</v>
      </c>
      <c r="P29" s="85">
        <v>300</v>
      </c>
      <c r="Q29" s="23">
        <f>K29-P29</f>
        <v>900</v>
      </c>
      <c r="S29" s="40">
        <v>1200</v>
      </c>
      <c r="U29" s="40">
        <v>1200</v>
      </c>
      <c r="W29" s="40">
        <v>1200</v>
      </c>
      <c r="Y29" s="40">
        <v>1200</v>
      </c>
    </row>
    <row r="30" spans="1:26">
      <c r="A30" s="18"/>
      <c r="B30" s="18"/>
      <c r="C30" s="18"/>
      <c r="D30" s="18"/>
      <c r="E30" s="18"/>
      <c r="F30" s="18" t="s">
        <v>139</v>
      </c>
      <c r="G30" s="18"/>
      <c r="H30" s="79">
        <v>1474</v>
      </c>
      <c r="I30" s="79"/>
      <c r="J30" s="141"/>
      <c r="K30" s="80">
        <v>0</v>
      </c>
      <c r="L30" s="79"/>
      <c r="M30" s="79"/>
      <c r="N30" s="111"/>
      <c r="P30" s="128"/>
      <c r="Q30" s="23"/>
      <c r="S30" s="111"/>
      <c r="U30" s="111"/>
      <c r="W30" s="111"/>
      <c r="Y30" s="111"/>
    </row>
    <row r="31" spans="1:26">
      <c r="A31" s="18"/>
      <c r="B31" s="18"/>
      <c r="C31" s="18"/>
      <c r="D31" s="18"/>
      <c r="E31" s="18"/>
      <c r="F31" s="18" t="s">
        <v>14</v>
      </c>
      <c r="G31" s="18"/>
      <c r="H31" s="79">
        <v>500</v>
      </c>
      <c r="I31" s="79" t="e">
        <f>#REF!/7*12</f>
        <v>#REF!</v>
      </c>
      <c r="J31" s="102">
        <v>2355</v>
      </c>
      <c r="K31" s="80">
        <v>500</v>
      </c>
      <c r="L31" s="79" t="e">
        <f>ROUND((#REF!-H31),5)</f>
        <v>#REF!</v>
      </c>
      <c r="M31" s="79">
        <v>3180</v>
      </c>
      <c r="N31" s="79">
        <v>500</v>
      </c>
      <c r="P31" s="89">
        <v>2700</v>
      </c>
      <c r="Q31" s="23">
        <f>K31-P31</f>
        <v>-2200</v>
      </c>
      <c r="S31" s="79">
        <v>500</v>
      </c>
      <c r="U31" s="79">
        <v>500</v>
      </c>
      <c r="W31" s="79">
        <v>500</v>
      </c>
      <c r="Y31" s="79">
        <v>500</v>
      </c>
    </row>
    <row r="32" spans="1:26">
      <c r="A32" s="18"/>
      <c r="B32" s="18"/>
      <c r="C32" s="18"/>
      <c r="D32" s="18"/>
      <c r="E32" s="18"/>
      <c r="F32" s="18" t="s">
        <v>129</v>
      </c>
      <c r="G32" s="18"/>
      <c r="H32" s="23">
        <v>0</v>
      </c>
      <c r="I32" s="23"/>
      <c r="J32" s="23"/>
      <c r="K32" s="24">
        <v>475</v>
      </c>
      <c r="L32" s="23" t="e">
        <f>ROUND((#REF!-H32),5)</f>
        <v>#REF!</v>
      </c>
      <c r="M32" s="23"/>
      <c r="N32" s="23">
        <v>475</v>
      </c>
      <c r="P32" s="128"/>
      <c r="Q32" s="79"/>
      <c r="S32" s="23">
        <v>475</v>
      </c>
      <c r="U32" s="23">
        <v>475</v>
      </c>
      <c r="W32" s="23">
        <v>475</v>
      </c>
      <c r="Y32" s="23">
        <v>475</v>
      </c>
    </row>
    <row r="33" spans="1:7127" ht="15.75" thickBot="1">
      <c r="A33" s="18"/>
      <c r="B33" s="18"/>
      <c r="C33" s="18"/>
      <c r="D33" s="18"/>
      <c r="E33" s="18"/>
      <c r="F33" s="18" t="s">
        <v>136</v>
      </c>
      <c r="G33" s="18"/>
      <c r="H33" s="137">
        <v>157981</v>
      </c>
      <c r="I33" s="137"/>
      <c r="J33" s="101"/>
      <c r="K33" s="138">
        <v>433569</v>
      </c>
      <c r="L33" s="137"/>
      <c r="M33" s="137"/>
      <c r="N33" s="137"/>
      <c r="P33" s="128"/>
      <c r="Q33" s="79"/>
      <c r="S33" s="137"/>
      <c r="U33" s="137"/>
      <c r="W33" s="137"/>
      <c r="Y33" s="137"/>
    </row>
    <row r="34" spans="1:7127" s="58" customFormat="1" ht="13.5" customHeight="1" thickBot="1">
      <c r="A34" s="29"/>
      <c r="B34" s="29"/>
      <c r="C34" s="29"/>
      <c r="D34" s="29"/>
      <c r="E34" s="29" t="s">
        <v>15</v>
      </c>
      <c r="F34" s="29"/>
      <c r="G34" s="29"/>
      <c r="H34" s="135">
        <f>ROUND(SUM(H28:H33),5)</f>
        <v>166155</v>
      </c>
      <c r="I34" s="135" t="e">
        <f t="shared" ref="I34:J34" si="5">ROUND(SUM(I28:I32),5)</f>
        <v>#REF!</v>
      </c>
      <c r="J34" s="135">
        <f t="shared" si="5"/>
        <v>2864.06</v>
      </c>
      <c r="K34" s="136">
        <f>ROUND(SUM(K28:K33),5)</f>
        <v>435744</v>
      </c>
      <c r="L34" s="136" t="e">
        <f t="shared" ref="L34:N34" si="6">ROUND(SUM(L28:L33),5)</f>
        <v>#REF!</v>
      </c>
      <c r="M34" s="136">
        <f t="shared" si="6"/>
        <v>3740</v>
      </c>
      <c r="N34" s="136">
        <f t="shared" si="6"/>
        <v>2175</v>
      </c>
      <c r="O34" s="51"/>
      <c r="P34" s="90">
        <f>SUM(P29:P31)</f>
        <v>3000</v>
      </c>
      <c r="Q34" s="45">
        <f>K34-P34</f>
        <v>432744</v>
      </c>
      <c r="R34" s="4"/>
      <c r="S34" s="136">
        <f t="shared" ref="S34" si="7">ROUND(SUM(S28:S33),5)</f>
        <v>2175</v>
      </c>
      <c r="T34" s="51"/>
      <c r="U34" s="136">
        <f t="shared" ref="U34" si="8">ROUND(SUM(U28:U33),5)</f>
        <v>2175</v>
      </c>
      <c r="V34" s="51"/>
      <c r="W34" s="136">
        <f t="shared" ref="W34" si="9">ROUND(SUM(W28:W33),5)</f>
        <v>2175</v>
      </c>
      <c r="X34" s="51"/>
      <c r="Y34" s="136">
        <f t="shared" ref="Y34" si="10">ROUND(SUM(Y28:Y33),5)</f>
        <v>2175</v>
      </c>
      <c r="Z34" s="51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</row>
    <row r="35" spans="1:7127" ht="26.25" customHeight="1" thickBot="1">
      <c r="A35" s="114"/>
      <c r="B35" s="114"/>
      <c r="C35" s="114"/>
      <c r="D35" s="115" t="s">
        <v>110</v>
      </c>
      <c r="E35" s="115"/>
      <c r="F35" s="115"/>
      <c r="G35" s="115"/>
      <c r="H35" s="103">
        <f>ROUND(H9+H12+SUM(H26:H27)+H34,5)</f>
        <v>1075562.18</v>
      </c>
      <c r="I35" s="103" t="e">
        <f>ROUND(I9+I12+SUM(I26:I27)+I34,5)</f>
        <v>#REF!</v>
      </c>
      <c r="J35" s="103" t="e">
        <f>ROUND(J9+J12+SUM(J26:J27)+J34,5)</f>
        <v>#REF!</v>
      </c>
      <c r="K35" s="103">
        <f>K34+K26+K12</f>
        <v>1337851.1800000002</v>
      </c>
      <c r="L35" s="103" t="e">
        <f t="shared" ref="L35:N35" si="11">L34+L26+L12</f>
        <v>#REF!</v>
      </c>
      <c r="M35" s="103">
        <f t="shared" si="11"/>
        <v>883925</v>
      </c>
      <c r="N35" s="103">
        <f t="shared" si="11"/>
        <v>1165425</v>
      </c>
      <c r="O35" s="116"/>
      <c r="P35" s="81">
        <f>P34+P26+P12</f>
        <v>883146</v>
      </c>
      <c r="Q35" s="93">
        <f>K35-P35</f>
        <v>454705.18000000017</v>
      </c>
      <c r="S35" s="103">
        <f t="shared" ref="S35" si="12">S34+S26+S12</f>
        <v>1165425</v>
      </c>
      <c r="T35" s="116"/>
      <c r="U35" s="103">
        <f t="shared" ref="U35" si="13">U34+U26+U12</f>
        <v>1165425</v>
      </c>
      <c r="V35" s="116"/>
      <c r="W35" s="103">
        <f t="shared" ref="W35" si="14">W34+W26+W12</f>
        <v>1165425</v>
      </c>
      <c r="X35" s="116"/>
      <c r="Y35" s="103">
        <f t="shared" ref="Y35" si="15">Y34+Y26+Y12</f>
        <v>1165425</v>
      </c>
      <c r="Z35" s="116"/>
    </row>
    <row r="36" spans="1:7127" customFormat="1" ht="24" customHeight="1" thickTop="1">
      <c r="A36" s="118"/>
      <c r="B36" s="118"/>
      <c r="C36" s="118"/>
      <c r="D36" s="118" t="s">
        <v>122</v>
      </c>
      <c r="E36" s="118"/>
      <c r="F36" s="118"/>
      <c r="G36" s="118"/>
      <c r="H36" s="121">
        <v>305051</v>
      </c>
      <c r="I36" s="119"/>
      <c r="J36" s="121">
        <v>317855</v>
      </c>
      <c r="K36" s="121">
        <v>484754</v>
      </c>
      <c r="L36" s="121">
        <v>317855</v>
      </c>
      <c r="M36" s="120"/>
      <c r="N36" s="120"/>
      <c r="O36" s="124"/>
      <c r="P36" s="112"/>
      <c r="Q36" s="113" t="s">
        <v>123</v>
      </c>
      <c r="S36" s="120"/>
      <c r="T36" s="124"/>
      <c r="U36" s="120"/>
      <c r="V36" s="124"/>
      <c r="W36" s="120"/>
      <c r="X36" s="124"/>
      <c r="Y36" s="120"/>
      <c r="Z36" s="124"/>
    </row>
    <row r="37" spans="1:7127" customFormat="1" ht="24" customHeight="1">
      <c r="A37" s="118"/>
      <c r="B37" s="118"/>
      <c r="C37" s="118"/>
      <c r="D37" s="118" t="s">
        <v>110</v>
      </c>
      <c r="E37" s="118"/>
      <c r="F37" s="118"/>
      <c r="G37" s="118"/>
      <c r="H37" s="121">
        <f>H36+H35</f>
        <v>1380613.18</v>
      </c>
      <c r="I37" s="121" t="e">
        <f t="shared" ref="I37:J37" si="16">I36+I35</f>
        <v>#REF!</v>
      </c>
      <c r="J37" s="121" t="e">
        <f t="shared" si="16"/>
        <v>#REF!</v>
      </c>
      <c r="K37" s="121">
        <f>K36+K35</f>
        <v>1822605.1800000002</v>
      </c>
      <c r="L37" s="121" t="e">
        <f>L36+L35</f>
        <v>#REF!</v>
      </c>
      <c r="M37" s="122"/>
      <c r="N37" s="123"/>
      <c r="O37" s="124"/>
      <c r="P37" s="112"/>
      <c r="Q37" s="113"/>
      <c r="S37" s="123"/>
      <c r="T37" s="124"/>
      <c r="U37" s="123"/>
      <c r="V37" s="124"/>
      <c r="W37" s="123"/>
      <c r="X37" s="124"/>
      <c r="Y37" s="123"/>
      <c r="Z37" s="124"/>
    </row>
    <row r="38" spans="1:7127" ht="21" customHeight="1">
      <c r="A38" s="117"/>
      <c r="B38" s="117"/>
      <c r="C38" s="117"/>
      <c r="D38" s="117"/>
      <c r="E38" s="117"/>
      <c r="F38" s="117"/>
      <c r="G38" s="117"/>
      <c r="H38" s="42"/>
      <c r="I38" s="42"/>
      <c r="J38" s="42"/>
      <c r="K38" s="43"/>
      <c r="L38" s="42"/>
      <c r="M38" s="42"/>
      <c r="N38" s="44"/>
      <c r="O38" s="97"/>
      <c r="P38" s="87"/>
      <c r="Q38" s="23"/>
      <c r="S38" s="44"/>
      <c r="T38" s="97"/>
      <c r="U38" s="44"/>
      <c r="V38" s="97"/>
      <c r="W38" s="44"/>
      <c r="X38" s="97"/>
      <c r="Y38" s="44"/>
      <c r="Z38" s="97"/>
    </row>
    <row r="39" spans="1:7127" hidden="1">
      <c r="A39" s="18"/>
      <c r="B39" s="18"/>
      <c r="C39" s="18" t="s">
        <v>16</v>
      </c>
      <c r="D39" s="18"/>
      <c r="E39" s="18"/>
      <c r="F39" s="18"/>
      <c r="G39" s="18"/>
      <c r="H39" s="23">
        <f>H35</f>
        <v>1075562.18</v>
      </c>
      <c r="I39" s="23" t="e">
        <f>#REF!/6*12</f>
        <v>#REF!</v>
      </c>
      <c r="J39" s="23"/>
      <c r="K39" s="24"/>
      <c r="L39" s="23" t="e">
        <f>ROUND((#REF!-H39),5)</f>
        <v>#REF!</v>
      </c>
      <c r="M39" s="23">
        <f>M35</f>
        <v>883925</v>
      </c>
      <c r="N39" s="40"/>
      <c r="P39" s="85"/>
      <c r="Q39" s="23">
        <f>K39-P39</f>
        <v>0</v>
      </c>
      <c r="S39" s="40"/>
      <c r="U39" s="40"/>
      <c r="W39" s="40"/>
      <c r="Y39" s="40"/>
    </row>
    <row r="40" spans="1:7127" ht="23.25" customHeight="1">
      <c r="A40" s="18"/>
      <c r="B40" s="18"/>
      <c r="C40" s="18"/>
      <c r="D40" s="144" t="s">
        <v>17</v>
      </c>
      <c r="E40" s="145"/>
      <c r="F40" s="145"/>
      <c r="G40" s="146"/>
      <c r="H40" s="23"/>
      <c r="I40" s="23"/>
      <c r="J40" s="23"/>
      <c r="K40" s="24"/>
      <c r="L40" s="23"/>
      <c r="M40" s="23"/>
      <c r="N40" s="40"/>
      <c r="P40" s="85"/>
      <c r="Q40" s="23"/>
      <c r="S40" s="40"/>
      <c r="U40" s="40"/>
      <c r="W40" s="40"/>
      <c r="Y40" s="40"/>
    </row>
    <row r="41" spans="1:7127">
      <c r="A41" s="18"/>
      <c r="B41" s="18"/>
      <c r="C41" s="18"/>
      <c r="D41" s="18"/>
      <c r="E41" s="18" t="s">
        <v>18</v>
      </c>
      <c r="F41" s="18"/>
      <c r="G41" s="18"/>
      <c r="H41" s="23"/>
      <c r="I41" s="23"/>
      <c r="J41" s="23"/>
      <c r="K41" s="24"/>
      <c r="L41" s="23"/>
      <c r="M41" s="23"/>
      <c r="N41" s="40"/>
      <c r="P41" s="85"/>
      <c r="Q41" s="23"/>
      <c r="S41" s="40"/>
      <c r="U41" s="40"/>
      <c r="W41" s="40"/>
      <c r="Y41" s="40"/>
    </row>
    <row r="42" spans="1:7127">
      <c r="A42" s="18"/>
      <c r="B42" s="18"/>
      <c r="C42" s="18"/>
      <c r="D42" s="18"/>
      <c r="E42" s="18"/>
      <c r="F42" s="18" t="s">
        <v>19</v>
      </c>
      <c r="G42" s="18"/>
      <c r="H42" s="23">
        <v>1460</v>
      </c>
      <c r="I42" s="23" t="e">
        <f>#REF!/7*12</f>
        <v>#REF!</v>
      </c>
      <c r="J42" s="23">
        <v>1093.82</v>
      </c>
      <c r="K42" s="24">
        <v>1460</v>
      </c>
      <c r="L42" s="23" t="e">
        <f>ROUND((#REF!-H42),5)</f>
        <v>#REF!</v>
      </c>
      <c r="M42" s="23">
        <v>1340</v>
      </c>
      <c r="N42" s="40"/>
      <c r="O42" s="51"/>
      <c r="P42" s="85">
        <v>1367</v>
      </c>
      <c r="Q42" s="23">
        <f>K42-P42</f>
        <v>93</v>
      </c>
      <c r="S42" s="40"/>
      <c r="T42" s="51"/>
      <c r="U42" s="40"/>
      <c r="V42" s="51"/>
      <c r="W42" s="40"/>
      <c r="X42" s="51"/>
      <c r="Y42" s="40"/>
      <c r="Z42" s="51"/>
    </row>
    <row r="43" spans="1:7127">
      <c r="A43" s="18"/>
      <c r="B43" s="18"/>
      <c r="C43" s="18"/>
      <c r="D43" s="18"/>
      <c r="E43" s="18"/>
      <c r="F43" s="18" t="s">
        <v>20</v>
      </c>
      <c r="G43" s="18"/>
      <c r="H43" s="23">
        <v>175</v>
      </c>
      <c r="I43" s="23" t="e">
        <f>#REF!/7*12</f>
        <v>#REF!</v>
      </c>
      <c r="J43" s="23">
        <v>175</v>
      </c>
      <c r="K43" s="27">
        <v>175</v>
      </c>
      <c r="L43" s="23" t="e">
        <f>ROUND((#REF!-H43),5)</f>
        <v>#REF!</v>
      </c>
      <c r="M43" s="23">
        <v>175</v>
      </c>
      <c r="N43" s="40"/>
      <c r="P43" s="85">
        <v>179</v>
      </c>
      <c r="Q43" s="23">
        <f>K43-P43</f>
        <v>-4</v>
      </c>
      <c r="S43" s="40"/>
      <c r="U43" s="40"/>
      <c r="W43" s="40"/>
      <c r="Y43" s="40"/>
    </row>
    <row r="44" spans="1:7127">
      <c r="A44" s="18"/>
      <c r="B44" s="18"/>
      <c r="C44" s="18"/>
      <c r="D44" s="18"/>
      <c r="E44" s="18"/>
      <c r="F44" s="18" t="s">
        <v>21</v>
      </c>
      <c r="G44" s="18"/>
      <c r="H44" s="25">
        <v>12000</v>
      </c>
      <c r="I44" s="25">
        <v>12000</v>
      </c>
      <c r="J44" s="25">
        <v>12000</v>
      </c>
      <c r="K44" s="26">
        <v>12000</v>
      </c>
      <c r="L44" s="23" t="e">
        <f>ROUND((#REF!-H44),5)</f>
        <v>#REF!</v>
      </c>
      <c r="M44" s="23">
        <v>12000</v>
      </c>
      <c r="N44" s="40"/>
      <c r="P44" s="85">
        <v>12240</v>
      </c>
      <c r="Q44" s="23">
        <f>K44-P44</f>
        <v>-240</v>
      </c>
      <c r="S44" s="40"/>
      <c r="U44" s="40"/>
      <c r="W44" s="40"/>
      <c r="Y44" s="40"/>
    </row>
    <row r="45" spans="1:7127" ht="15.75" thickBot="1">
      <c r="A45" s="18"/>
      <c r="B45" s="18"/>
      <c r="C45" s="18"/>
      <c r="D45" s="18"/>
      <c r="E45" s="18"/>
      <c r="F45" s="18" t="s">
        <v>22</v>
      </c>
      <c r="G45" s="18"/>
      <c r="H45" s="45">
        <v>900</v>
      </c>
      <c r="I45" s="45" t="e">
        <f>#REF!/7*12</f>
        <v>#REF!</v>
      </c>
      <c r="J45" s="45">
        <v>818.56</v>
      </c>
      <c r="K45" s="46">
        <v>900</v>
      </c>
      <c r="L45" s="45" t="e">
        <f>ROUND((#REF!-H45),5)</f>
        <v>#REF!</v>
      </c>
      <c r="M45" s="45">
        <v>630</v>
      </c>
      <c r="N45" s="45"/>
      <c r="O45" s="51"/>
      <c r="P45" s="86">
        <v>643</v>
      </c>
      <c r="Q45" s="45">
        <f>K45-P45</f>
        <v>257</v>
      </c>
      <c r="S45" s="45"/>
      <c r="T45" s="51"/>
      <c r="U45" s="45"/>
      <c r="V45" s="51"/>
      <c r="W45" s="45"/>
      <c r="X45" s="51"/>
      <c r="Y45" s="45"/>
      <c r="Z45" s="51"/>
    </row>
    <row r="46" spans="1:7127">
      <c r="A46" s="18"/>
      <c r="B46" s="18"/>
      <c r="C46" s="18"/>
      <c r="D46" s="18"/>
      <c r="E46" s="18" t="s">
        <v>23</v>
      </c>
      <c r="F46" s="18"/>
      <c r="G46" s="18"/>
      <c r="H46" s="42">
        <f>ROUND(SUM(H41:H45),5)</f>
        <v>14535</v>
      </c>
      <c r="I46" s="42" t="e">
        <f>ROUND(SUM(I41:I45),5)</f>
        <v>#REF!</v>
      </c>
      <c r="J46" s="42">
        <f>ROUND(SUM(J41:J45),5)</f>
        <v>14087.38</v>
      </c>
      <c r="K46" s="43">
        <f>SUM(K42:K45)</f>
        <v>14535</v>
      </c>
      <c r="L46" s="42" t="e">
        <f>ROUND((#REF!-H46),5)</f>
        <v>#REF!</v>
      </c>
      <c r="M46" s="42">
        <f>ROUND(SUM(M41:M45),5)</f>
        <v>14145</v>
      </c>
      <c r="N46" s="44"/>
      <c r="O46" s="51"/>
      <c r="P46" s="87">
        <f>SUM(P42:P45)</f>
        <v>14429</v>
      </c>
      <c r="Q46" s="42">
        <f>K46-P46</f>
        <v>106</v>
      </c>
      <c r="S46" s="44"/>
      <c r="T46" s="51"/>
      <c r="U46" s="44"/>
      <c r="V46" s="51"/>
      <c r="W46" s="44"/>
      <c r="X46" s="51"/>
      <c r="Y46" s="44"/>
      <c r="Z46" s="51"/>
    </row>
    <row r="47" spans="1:7127">
      <c r="A47" s="18"/>
      <c r="B47" s="18"/>
      <c r="C47" s="18"/>
      <c r="D47" s="18"/>
      <c r="E47" s="18" t="s">
        <v>24</v>
      </c>
      <c r="F47" s="18"/>
      <c r="G47" s="18"/>
      <c r="H47" s="23"/>
      <c r="I47" s="23"/>
      <c r="J47" s="23"/>
      <c r="K47" s="24"/>
      <c r="L47" s="23"/>
      <c r="M47" s="23"/>
      <c r="N47" s="40"/>
      <c r="O47" s="51"/>
      <c r="P47" s="85"/>
      <c r="Q47" s="23"/>
      <c r="S47" s="40"/>
      <c r="T47" s="51"/>
      <c r="U47" s="40"/>
      <c r="V47" s="51"/>
      <c r="W47" s="40"/>
      <c r="X47" s="51"/>
      <c r="Y47" s="40"/>
      <c r="Z47" s="51"/>
    </row>
    <row r="48" spans="1:7127">
      <c r="A48" s="18"/>
      <c r="B48" s="18"/>
      <c r="C48" s="18"/>
      <c r="D48" s="18"/>
      <c r="E48" s="18"/>
      <c r="F48" s="18" t="s">
        <v>25</v>
      </c>
      <c r="G48" s="18"/>
      <c r="H48" s="23">
        <v>500</v>
      </c>
      <c r="I48" s="23" t="e">
        <f>#REF!/7*12</f>
        <v>#REF!</v>
      </c>
      <c r="J48" s="23">
        <v>225.5</v>
      </c>
      <c r="K48" s="24">
        <v>500</v>
      </c>
      <c r="L48" s="23" t="e">
        <f>ROUND((#REF!-H48),5)</f>
        <v>#REF!</v>
      </c>
      <c r="M48" s="23">
        <v>500</v>
      </c>
      <c r="N48" s="40"/>
      <c r="O48" s="51"/>
      <c r="P48" s="85">
        <v>508</v>
      </c>
      <c r="Q48" s="23">
        <f>K48-P48</f>
        <v>-8</v>
      </c>
      <c r="S48" s="40"/>
      <c r="T48" s="51"/>
      <c r="U48" s="40"/>
      <c r="V48" s="51"/>
      <c r="W48" s="40"/>
      <c r="X48" s="51"/>
      <c r="Y48" s="40"/>
      <c r="Z48" s="51"/>
    </row>
    <row r="49" spans="1:27">
      <c r="A49" s="18"/>
      <c r="B49" s="18"/>
      <c r="C49" s="18"/>
      <c r="D49" s="18"/>
      <c r="E49" s="18"/>
      <c r="F49" s="18" t="s">
        <v>26</v>
      </c>
      <c r="G49" s="18"/>
      <c r="H49" s="25">
        <v>13500</v>
      </c>
      <c r="I49" s="25">
        <v>13000</v>
      </c>
      <c r="J49" s="25">
        <v>12000</v>
      </c>
      <c r="K49" s="26">
        <v>13500</v>
      </c>
      <c r="L49" s="23" t="e">
        <f>ROUND((#REF!-H49),5)</f>
        <v>#REF!</v>
      </c>
      <c r="M49" s="23">
        <v>12000</v>
      </c>
      <c r="N49" s="40"/>
      <c r="O49" s="51"/>
      <c r="P49" s="85">
        <v>12180</v>
      </c>
      <c r="Q49" s="23">
        <f>K49-P49</f>
        <v>1320</v>
      </c>
      <c r="S49" s="40"/>
      <c r="T49" s="51"/>
      <c r="U49" s="40"/>
      <c r="V49" s="51"/>
      <c r="W49" s="40"/>
      <c r="X49" s="51"/>
      <c r="Y49" s="40"/>
      <c r="Z49" s="51"/>
    </row>
    <row r="50" spans="1:27">
      <c r="A50" s="18"/>
      <c r="B50" s="18"/>
      <c r="C50" s="18"/>
      <c r="D50" s="18"/>
      <c r="E50" s="18"/>
      <c r="F50" s="18" t="s">
        <v>27</v>
      </c>
      <c r="G50" s="18"/>
      <c r="H50" s="23">
        <v>200</v>
      </c>
      <c r="I50" s="23" t="e">
        <f>#REF!/7*12</f>
        <v>#REF!</v>
      </c>
      <c r="J50" s="23">
        <v>1674.07</v>
      </c>
      <c r="K50" s="24">
        <v>200</v>
      </c>
      <c r="L50" s="23" t="e">
        <f>ROUND((#REF!-H50),5)</f>
        <v>#REF!</v>
      </c>
      <c r="M50" s="23">
        <v>1600</v>
      </c>
      <c r="N50" s="40"/>
      <c r="O50" s="51"/>
      <c r="P50" s="85">
        <v>1624</v>
      </c>
      <c r="Q50" s="23">
        <f>K50-P50</f>
        <v>-1424</v>
      </c>
      <c r="S50" s="40"/>
      <c r="T50" s="51"/>
      <c r="U50" s="40"/>
      <c r="V50" s="51"/>
      <c r="W50" s="40"/>
      <c r="X50" s="51"/>
      <c r="Y50" s="40"/>
      <c r="Z50" s="51"/>
    </row>
    <row r="51" spans="1:27">
      <c r="A51" s="18"/>
      <c r="B51" s="18"/>
      <c r="C51" s="18"/>
      <c r="D51" s="18"/>
      <c r="E51" s="18"/>
      <c r="F51" s="18" t="s">
        <v>28</v>
      </c>
      <c r="G51" s="18"/>
      <c r="H51" s="23"/>
      <c r="I51" s="23"/>
      <c r="J51" s="23"/>
      <c r="K51" s="24"/>
      <c r="L51" s="23"/>
      <c r="M51" s="23"/>
      <c r="N51" s="40"/>
      <c r="O51" s="51"/>
      <c r="P51" s="85"/>
      <c r="Q51" s="23"/>
      <c r="S51" s="40"/>
      <c r="T51" s="51"/>
      <c r="U51" s="40"/>
      <c r="V51" s="51"/>
      <c r="W51" s="40"/>
      <c r="X51" s="51"/>
      <c r="Y51" s="40"/>
      <c r="Z51" s="51"/>
    </row>
    <row r="52" spans="1:27">
      <c r="A52" s="18"/>
      <c r="B52" s="18"/>
      <c r="C52" s="18"/>
      <c r="D52" s="18"/>
      <c r="E52" s="18"/>
      <c r="F52" s="18"/>
      <c r="G52" s="18" t="s">
        <v>29</v>
      </c>
      <c r="H52" s="32">
        <v>53394</v>
      </c>
      <c r="I52" s="25" t="e">
        <f>#REF!/7*12</f>
        <v>#REF!</v>
      </c>
      <c r="J52" s="25">
        <v>46325.49</v>
      </c>
      <c r="K52" s="26">
        <v>54462</v>
      </c>
      <c r="L52" s="23" t="e">
        <f>ROUND((#REF!-H52),5)</f>
        <v>#REF!</v>
      </c>
      <c r="M52" s="23">
        <v>50960</v>
      </c>
      <c r="N52" s="40"/>
      <c r="O52" s="51"/>
      <c r="P52" s="85">
        <v>51724</v>
      </c>
      <c r="Q52" s="23">
        <f>K52-P52</f>
        <v>2738</v>
      </c>
      <c r="S52" s="40"/>
      <c r="T52" s="51"/>
      <c r="U52" s="40"/>
      <c r="V52" s="51"/>
      <c r="W52" s="40"/>
      <c r="X52" s="51"/>
      <c r="Y52" s="40"/>
      <c r="Z52" s="51"/>
    </row>
    <row r="53" spans="1:27">
      <c r="A53" s="18"/>
      <c r="B53" s="18"/>
      <c r="C53" s="18"/>
      <c r="D53" s="18"/>
      <c r="E53" s="18"/>
      <c r="F53" s="18"/>
      <c r="G53" s="18" t="s">
        <v>30</v>
      </c>
      <c r="H53" s="25">
        <v>2400</v>
      </c>
      <c r="I53" s="25">
        <v>2400</v>
      </c>
      <c r="J53" s="25">
        <v>2125</v>
      </c>
      <c r="K53" s="26">
        <v>2400</v>
      </c>
      <c r="L53" s="23" t="e">
        <f>ROUND((#REF!-H53),5)</f>
        <v>#REF!</v>
      </c>
      <c r="M53" s="23">
        <v>2400</v>
      </c>
      <c r="N53" s="40"/>
      <c r="O53" s="51"/>
      <c r="P53" s="85">
        <v>2436</v>
      </c>
      <c r="Q53" s="23">
        <f>K53-P53</f>
        <v>-36</v>
      </c>
      <c r="S53" s="40"/>
      <c r="T53" s="51"/>
      <c r="U53" s="40"/>
      <c r="V53" s="51"/>
      <c r="W53" s="40"/>
      <c r="X53" s="51"/>
      <c r="Y53" s="40"/>
      <c r="Z53" s="51"/>
    </row>
    <row r="54" spans="1:27">
      <c r="A54" s="18"/>
      <c r="B54" s="18"/>
      <c r="C54" s="18"/>
      <c r="D54" s="18"/>
      <c r="E54" s="18"/>
      <c r="F54" s="18"/>
      <c r="G54" s="18" t="s">
        <v>31</v>
      </c>
      <c r="H54" s="23">
        <v>465</v>
      </c>
      <c r="I54" s="23" t="e">
        <f>#REF!/7*12</f>
        <v>#REF!</v>
      </c>
      <c r="J54" s="23">
        <v>426.66</v>
      </c>
      <c r="K54" s="24">
        <v>465</v>
      </c>
      <c r="L54" s="23" t="e">
        <f>ROUND((#REF!-H54),5)</f>
        <v>#REF!</v>
      </c>
      <c r="M54" s="23">
        <v>500</v>
      </c>
      <c r="N54" s="40"/>
      <c r="O54" s="51"/>
      <c r="P54" s="85">
        <v>504</v>
      </c>
      <c r="Q54" s="23">
        <f>K54-P54</f>
        <v>-39</v>
      </c>
      <c r="S54" s="40"/>
      <c r="T54" s="51"/>
      <c r="U54" s="40"/>
      <c r="V54" s="51"/>
      <c r="W54" s="40"/>
      <c r="X54" s="51"/>
      <c r="Y54" s="40"/>
      <c r="Z54" s="51"/>
    </row>
    <row r="55" spans="1:27">
      <c r="A55" s="18"/>
      <c r="B55" s="18"/>
      <c r="C55" s="18"/>
      <c r="D55" s="18"/>
      <c r="E55" s="18"/>
      <c r="F55" s="18"/>
      <c r="G55" s="18" t="s">
        <v>32</v>
      </c>
      <c r="H55" s="23">
        <v>4400</v>
      </c>
      <c r="I55" s="23" t="e">
        <f>#REF!/7*12</f>
        <v>#REF!</v>
      </c>
      <c r="J55" s="23">
        <v>2503.81</v>
      </c>
      <c r="K55" s="24">
        <v>4400</v>
      </c>
      <c r="L55" s="23" t="e">
        <f>ROUND((#REF!-H55),5)</f>
        <v>#REF!</v>
      </c>
      <c r="M55" s="23">
        <v>2527</v>
      </c>
      <c r="N55" s="40"/>
      <c r="O55" s="51"/>
      <c r="P55" s="85">
        <v>2565</v>
      </c>
      <c r="Q55" s="23">
        <f>K55-P55</f>
        <v>1835</v>
      </c>
      <c r="S55" s="40"/>
      <c r="T55" s="51"/>
      <c r="U55" s="40"/>
      <c r="V55" s="51"/>
      <c r="W55" s="40"/>
      <c r="X55" s="51"/>
      <c r="Y55" s="40"/>
      <c r="Z55" s="51"/>
    </row>
    <row r="56" spans="1:27" ht="15.75" thickBot="1">
      <c r="A56" s="18"/>
      <c r="B56" s="18"/>
      <c r="C56" s="18"/>
      <c r="D56" s="18"/>
      <c r="E56" s="18"/>
      <c r="F56" s="18"/>
      <c r="G56" s="18" t="s">
        <v>33</v>
      </c>
      <c r="H56" s="49">
        <v>1000</v>
      </c>
      <c r="I56" s="49">
        <v>1000</v>
      </c>
      <c r="J56" s="49">
        <v>750</v>
      </c>
      <c r="K56" s="50">
        <v>1000</v>
      </c>
      <c r="L56" s="45" t="e">
        <f>ROUND((#REF!-H56),5)</f>
        <v>#REF!</v>
      </c>
      <c r="M56" s="45">
        <v>1000</v>
      </c>
      <c r="N56" s="45"/>
      <c r="O56" s="51"/>
      <c r="P56" s="86">
        <v>1015</v>
      </c>
      <c r="Q56" s="45">
        <f>K56-P56</f>
        <v>-15</v>
      </c>
      <c r="S56" s="45"/>
      <c r="T56" s="51"/>
      <c r="U56" s="45"/>
      <c r="V56" s="51"/>
      <c r="W56" s="45"/>
      <c r="X56" s="51"/>
      <c r="Y56" s="45"/>
      <c r="Z56" s="51"/>
    </row>
    <row r="57" spans="1:27">
      <c r="A57" s="18"/>
      <c r="B57" s="18"/>
      <c r="C57" s="18"/>
      <c r="D57" s="18"/>
      <c r="E57" s="18"/>
      <c r="F57" s="18" t="s">
        <v>34</v>
      </c>
      <c r="G57" s="18"/>
      <c r="H57" s="42">
        <f>ROUND(SUM(H51:H56),5)</f>
        <v>61659</v>
      </c>
      <c r="I57" s="42" t="e">
        <f>#REF!/7*12</f>
        <v>#REF!</v>
      </c>
      <c r="J57" s="42">
        <f>ROUND(SUM(J51:J56),5)</f>
        <v>52130.96</v>
      </c>
      <c r="K57" s="43">
        <f>K56+K55+K54+K53+K52</f>
        <v>62727</v>
      </c>
      <c r="L57" s="42" t="e">
        <f>ROUND((#REF!-H57),5)</f>
        <v>#REF!</v>
      </c>
      <c r="M57" s="42">
        <f>ROUND(SUM(M51:M56),5)</f>
        <v>57387</v>
      </c>
      <c r="N57" s="44"/>
      <c r="O57" s="51"/>
      <c r="P57" s="87">
        <f>SUM(P52:P56)</f>
        <v>58244</v>
      </c>
      <c r="Q57" s="42">
        <f>SUM(Q52:Q56)</f>
        <v>4483</v>
      </c>
      <c r="S57" s="44"/>
      <c r="T57" s="51"/>
      <c r="U57" s="44"/>
      <c r="V57" s="51"/>
      <c r="W57" s="44"/>
      <c r="X57" s="51"/>
      <c r="Y57" s="44"/>
      <c r="Z57" s="51"/>
    </row>
    <row r="58" spans="1:27">
      <c r="A58" s="18"/>
      <c r="B58" s="18"/>
      <c r="C58" s="18"/>
      <c r="D58" s="18"/>
      <c r="E58" s="18"/>
      <c r="F58" s="18" t="s">
        <v>35</v>
      </c>
      <c r="G58" s="18"/>
      <c r="H58" s="23">
        <v>500</v>
      </c>
      <c r="I58" s="23" t="e">
        <f>#REF!/7*12</f>
        <v>#REF!</v>
      </c>
      <c r="J58" s="23">
        <v>966.32</v>
      </c>
      <c r="K58" s="24">
        <v>500</v>
      </c>
      <c r="L58" s="23" t="e">
        <f>ROUND((#REF!-H58),5)</f>
        <v>#REF!</v>
      </c>
      <c r="M58" s="23">
        <v>1320</v>
      </c>
      <c r="N58" s="40"/>
      <c r="O58" s="51"/>
      <c r="P58" s="85">
        <v>1340</v>
      </c>
      <c r="Q58" s="23">
        <f>K58-P58</f>
        <v>-840</v>
      </c>
      <c r="S58" s="40"/>
      <c r="T58" s="51"/>
      <c r="U58" s="40"/>
      <c r="V58" s="51"/>
      <c r="W58" s="40"/>
      <c r="X58" s="51"/>
      <c r="Y58" s="40"/>
      <c r="Z58" s="51"/>
    </row>
    <row r="59" spans="1:27">
      <c r="A59" s="18"/>
      <c r="B59" s="18"/>
      <c r="C59" s="18"/>
      <c r="D59" s="18"/>
      <c r="E59" s="18"/>
      <c r="F59" s="18" t="s">
        <v>36</v>
      </c>
      <c r="G59" s="18"/>
      <c r="H59" s="23"/>
      <c r="I59" s="23"/>
      <c r="J59" s="102"/>
      <c r="K59" s="24"/>
      <c r="L59" s="23"/>
      <c r="M59" s="23"/>
      <c r="N59" s="40"/>
      <c r="O59" s="51"/>
      <c r="P59" s="85"/>
      <c r="Q59" s="23"/>
      <c r="S59" s="40"/>
      <c r="T59" s="51"/>
      <c r="U59" s="40"/>
      <c r="V59" s="51"/>
      <c r="W59" s="40"/>
      <c r="X59" s="51"/>
      <c r="Y59" s="40"/>
      <c r="Z59" s="51"/>
    </row>
    <row r="60" spans="1:27">
      <c r="A60" s="18"/>
      <c r="B60" s="18"/>
      <c r="C60" s="18"/>
      <c r="D60" s="18"/>
      <c r="E60" s="18"/>
      <c r="F60" s="18"/>
      <c r="G60" s="18" t="s">
        <v>37</v>
      </c>
      <c r="H60" s="25">
        <v>600</v>
      </c>
      <c r="I60" s="25">
        <v>700</v>
      </c>
      <c r="J60" s="25">
        <v>625.77</v>
      </c>
      <c r="K60" s="26">
        <v>600</v>
      </c>
      <c r="L60" s="23" t="e">
        <f>ROUND((#REF!-H60),5)</f>
        <v>#REF!</v>
      </c>
      <c r="M60" s="23">
        <v>700</v>
      </c>
      <c r="N60" s="40"/>
      <c r="O60" s="51"/>
      <c r="P60" s="85">
        <v>718</v>
      </c>
      <c r="Q60" s="23">
        <f>K60-P60</f>
        <v>-118</v>
      </c>
      <c r="S60" s="40"/>
      <c r="T60" s="51"/>
      <c r="U60" s="40"/>
      <c r="V60" s="51"/>
      <c r="W60" s="40"/>
      <c r="X60" s="51"/>
      <c r="Y60" s="40"/>
      <c r="Z60" s="51"/>
    </row>
    <row r="61" spans="1:27">
      <c r="A61" s="18"/>
      <c r="B61" s="18"/>
      <c r="C61" s="18"/>
      <c r="D61" s="18"/>
      <c r="E61" s="18"/>
      <c r="F61" s="18"/>
      <c r="G61" s="18" t="s">
        <v>38</v>
      </c>
      <c r="H61" s="25">
        <v>3868</v>
      </c>
      <c r="I61" s="25">
        <v>3575</v>
      </c>
      <c r="J61" s="25">
        <v>3348</v>
      </c>
      <c r="K61" s="26">
        <v>3868</v>
      </c>
      <c r="L61" s="23" t="e">
        <f>ROUND((#REF!-H61),5)</f>
        <v>#REF!</v>
      </c>
      <c r="M61" s="23">
        <v>3575</v>
      </c>
      <c r="N61" s="40"/>
      <c r="O61" s="51"/>
      <c r="P61" s="85">
        <v>3664</v>
      </c>
      <c r="Q61" s="23">
        <f>K61-P61</f>
        <v>204</v>
      </c>
      <c r="S61" s="40"/>
      <c r="T61" s="51"/>
      <c r="U61" s="40"/>
      <c r="V61" s="51"/>
      <c r="W61" s="40"/>
      <c r="X61" s="51"/>
      <c r="Y61" s="40"/>
      <c r="Z61" s="51"/>
    </row>
    <row r="62" spans="1:27" ht="15.75" thickBot="1">
      <c r="A62" s="18"/>
      <c r="B62" s="18"/>
      <c r="C62" s="18"/>
      <c r="D62" s="18"/>
      <c r="E62" s="18"/>
      <c r="F62" s="18"/>
      <c r="G62" s="18" t="s">
        <v>39</v>
      </c>
      <c r="H62" s="49">
        <v>3179</v>
      </c>
      <c r="I62" s="49">
        <v>3025</v>
      </c>
      <c r="J62" s="49">
        <v>2832.97</v>
      </c>
      <c r="K62" s="50">
        <v>3179</v>
      </c>
      <c r="L62" s="45" t="e">
        <f>ROUND((#REF!-H62),5)</f>
        <v>#REF!</v>
      </c>
      <c r="M62" s="45">
        <v>3025</v>
      </c>
      <c r="N62" s="45"/>
      <c r="O62" s="51"/>
      <c r="P62" s="86">
        <v>3101</v>
      </c>
      <c r="Q62" s="45">
        <f>K62-P62</f>
        <v>78</v>
      </c>
      <c r="S62" s="45"/>
      <c r="T62" s="51"/>
      <c r="U62" s="45"/>
      <c r="V62" s="51"/>
      <c r="W62" s="45"/>
      <c r="X62" s="51"/>
      <c r="Y62" s="45"/>
      <c r="Z62" s="51"/>
    </row>
    <row r="63" spans="1:27">
      <c r="A63" s="18"/>
      <c r="B63" s="18"/>
      <c r="C63" s="18"/>
      <c r="D63" s="18"/>
      <c r="E63" s="18"/>
      <c r="F63" s="18" t="s">
        <v>40</v>
      </c>
      <c r="G63" s="18"/>
      <c r="H63" s="47">
        <f>ROUND(SUM(H59:H62),5)</f>
        <v>7647</v>
      </c>
      <c r="I63" s="47">
        <f>SUM(I60:I62)</f>
        <v>7300</v>
      </c>
      <c r="J63" s="47">
        <f>SUM(J60:J62)</f>
        <v>6806.74</v>
      </c>
      <c r="K63" s="48">
        <f>SUM(K60:K62)</f>
        <v>7647</v>
      </c>
      <c r="L63" s="42" t="e">
        <f>ROUND((#REF!-H63),5)</f>
        <v>#REF!</v>
      </c>
      <c r="M63" s="42">
        <f>ROUND(SUM(M59:M62),5)</f>
        <v>7300</v>
      </c>
      <c r="N63" s="44"/>
      <c r="O63" s="51"/>
      <c r="P63" s="87">
        <f>SUM(P60:P62)</f>
        <v>7483</v>
      </c>
      <c r="Q63" s="42">
        <f>K63-P63</f>
        <v>164</v>
      </c>
      <c r="S63" s="44"/>
      <c r="T63" s="51"/>
      <c r="U63" s="44"/>
      <c r="V63" s="51"/>
      <c r="W63" s="44"/>
      <c r="X63" s="51"/>
      <c r="Y63" s="44"/>
      <c r="Z63" s="51"/>
      <c r="AA63" s="165"/>
    </row>
    <row r="64" spans="1:27">
      <c r="A64" s="18"/>
      <c r="B64" s="18"/>
      <c r="C64" s="18"/>
      <c r="D64" s="18"/>
      <c r="E64" s="18"/>
      <c r="F64" s="18" t="s">
        <v>41</v>
      </c>
      <c r="G64" s="18"/>
      <c r="H64" s="23">
        <v>2600</v>
      </c>
      <c r="I64" s="23" t="e">
        <f>#REF!/7*12</f>
        <v>#REF!</v>
      </c>
      <c r="J64" s="23">
        <v>1544.95</v>
      </c>
      <c r="K64" s="28">
        <v>2600</v>
      </c>
      <c r="L64" s="23" t="e">
        <f>ROUND((#REF!-H64),5)</f>
        <v>#REF!</v>
      </c>
      <c r="M64" s="23">
        <v>505</v>
      </c>
      <c r="N64" s="40"/>
      <c r="P64" s="85">
        <v>513</v>
      </c>
      <c r="Q64" s="23">
        <f>K64-P64</f>
        <v>2087</v>
      </c>
      <c r="S64" s="40"/>
      <c r="U64" s="40"/>
      <c r="W64" s="40"/>
      <c r="Y64" s="40"/>
    </row>
    <row r="65" spans="1:26">
      <c r="A65" s="18"/>
      <c r="B65" s="18"/>
      <c r="C65" s="18"/>
      <c r="D65" s="18"/>
      <c r="E65" s="18"/>
      <c r="F65" s="18" t="s">
        <v>42</v>
      </c>
      <c r="G65" s="18"/>
      <c r="H65" s="23">
        <v>3396</v>
      </c>
      <c r="I65" s="23" t="e">
        <f>#REF!/7*12</f>
        <v>#REF!</v>
      </c>
      <c r="J65" s="23">
        <v>2756.01</v>
      </c>
      <c r="K65" s="27">
        <v>3396</v>
      </c>
      <c r="L65" s="23" t="e">
        <f>ROUND((#REF!-H65),5)</f>
        <v>#REF!</v>
      </c>
      <c r="M65" s="23">
        <v>3000</v>
      </c>
      <c r="N65" s="40"/>
      <c r="P65" s="85">
        <v>3045</v>
      </c>
      <c r="Q65" s="23">
        <f>K65-P65</f>
        <v>351</v>
      </c>
      <c r="S65" s="40"/>
      <c r="U65" s="40"/>
      <c r="W65" s="40"/>
      <c r="Y65" s="40"/>
    </row>
    <row r="66" spans="1:26">
      <c r="A66" s="18"/>
      <c r="B66" s="18"/>
      <c r="C66" s="18"/>
      <c r="D66" s="18"/>
      <c r="E66" s="18"/>
      <c r="F66" s="18" t="s">
        <v>43</v>
      </c>
      <c r="G66" s="18"/>
      <c r="H66" s="23">
        <v>1000</v>
      </c>
      <c r="I66" s="23" t="e">
        <f>#REF!/7*12</f>
        <v>#REF!</v>
      </c>
      <c r="J66" s="23">
        <v>1110.46</v>
      </c>
      <c r="K66" s="28">
        <v>1000</v>
      </c>
      <c r="L66" s="23" t="e">
        <f>ROUND((#REF!-H66),5)</f>
        <v>#REF!</v>
      </c>
      <c r="M66" s="23">
        <v>1400</v>
      </c>
      <c r="N66" s="40"/>
      <c r="P66" s="85">
        <v>1421</v>
      </c>
      <c r="Q66" s="23">
        <f>K66-P66</f>
        <v>-421</v>
      </c>
      <c r="S66" s="40"/>
      <c r="U66" s="40"/>
      <c r="W66" s="40"/>
      <c r="Y66" s="40"/>
    </row>
    <row r="67" spans="1:26">
      <c r="A67" s="18"/>
      <c r="B67" s="18"/>
      <c r="C67" s="18"/>
      <c r="D67" s="18"/>
      <c r="E67" s="18"/>
      <c r="F67" s="18" t="s">
        <v>44</v>
      </c>
      <c r="G67" s="18"/>
      <c r="H67" s="23">
        <v>250</v>
      </c>
      <c r="I67" s="23" t="e">
        <f>#REF!/7*12</f>
        <v>#REF!</v>
      </c>
      <c r="J67" s="23">
        <v>213.36</v>
      </c>
      <c r="K67" s="28">
        <v>250</v>
      </c>
      <c r="L67" s="23" t="e">
        <f>ROUND((#REF!-H67),5)</f>
        <v>#REF!</v>
      </c>
      <c r="M67" s="23">
        <v>500</v>
      </c>
      <c r="N67" s="40"/>
      <c r="P67" s="85">
        <v>508</v>
      </c>
      <c r="Q67" s="23">
        <f>K67-P67</f>
        <v>-258</v>
      </c>
      <c r="S67" s="40"/>
      <c r="U67" s="40"/>
      <c r="W67" s="40"/>
      <c r="Y67" s="40"/>
    </row>
    <row r="68" spans="1:26">
      <c r="A68" s="18"/>
      <c r="B68" s="18"/>
      <c r="C68" s="18"/>
      <c r="D68" s="18"/>
      <c r="E68" s="18"/>
      <c r="F68" s="18" t="s">
        <v>45</v>
      </c>
      <c r="G68" s="18"/>
      <c r="H68" s="23">
        <v>2000</v>
      </c>
      <c r="I68" s="23" t="e">
        <f>#REF!/7*12</f>
        <v>#REF!</v>
      </c>
      <c r="J68" s="23">
        <v>1285.0999999999999</v>
      </c>
      <c r="K68" s="28">
        <v>2000</v>
      </c>
      <c r="L68" s="23" t="e">
        <f>ROUND((#REF!-H68),5)</f>
        <v>#REF!</v>
      </c>
      <c r="M68" s="23">
        <v>800</v>
      </c>
      <c r="N68" s="40"/>
      <c r="P68" s="85">
        <v>812</v>
      </c>
      <c r="Q68" s="23">
        <f>K68-P68</f>
        <v>1188</v>
      </c>
      <c r="S68" s="40"/>
      <c r="U68" s="40"/>
      <c r="W68" s="40"/>
      <c r="Y68" s="40"/>
    </row>
    <row r="69" spans="1:26">
      <c r="A69" s="18"/>
      <c r="B69" s="18"/>
      <c r="C69" s="18"/>
      <c r="D69" s="18"/>
      <c r="E69" s="18"/>
      <c r="F69" s="18" t="s">
        <v>46</v>
      </c>
      <c r="G69" s="18"/>
      <c r="H69" s="23">
        <v>1000</v>
      </c>
      <c r="I69" s="23" t="e">
        <f>#REF!/7*12</f>
        <v>#REF!</v>
      </c>
      <c r="J69" s="23">
        <v>242.68</v>
      </c>
      <c r="K69" s="27">
        <v>1000</v>
      </c>
      <c r="L69" s="23" t="e">
        <f>ROUND((#REF!-H69),5)</f>
        <v>#REF!</v>
      </c>
      <c r="M69" s="23">
        <v>2500</v>
      </c>
      <c r="N69" s="40"/>
      <c r="P69" s="85">
        <v>2538</v>
      </c>
      <c r="Q69" s="23">
        <f>K69-P69</f>
        <v>-1538</v>
      </c>
      <c r="S69" s="40"/>
      <c r="U69" s="40"/>
      <c r="W69" s="40"/>
      <c r="Y69" s="40"/>
    </row>
    <row r="70" spans="1:26">
      <c r="A70" s="18"/>
      <c r="B70" s="18"/>
      <c r="C70" s="18"/>
      <c r="D70" s="18"/>
      <c r="E70" s="18"/>
      <c r="F70" s="18" t="s">
        <v>47</v>
      </c>
      <c r="G70" s="18"/>
      <c r="H70" s="23">
        <v>2000</v>
      </c>
      <c r="I70" s="23" t="e">
        <f>#REF!/7*12</f>
        <v>#REF!</v>
      </c>
      <c r="J70" s="23">
        <v>4035.43</v>
      </c>
      <c r="K70" s="27">
        <v>2000</v>
      </c>
      <c r="L70" s="23" t="e">
        <f>ROUND((#REF!-H70),5)</f>
        <v>#REF!</v>
      </c>
      <c r="M70" s="23">
        <v>2000</v>
      </c>
      <c r="N70" s="40"/>
      <c r="P70" s="85">
        <v>2030</v>
      </c>
      <c r="Q70" s="23">
        <f>K70-P70</f>
        <v>-30</v>
      </c>
      <c r="S70" s="40"/>
      <c r="U70" s="40"/>
      <c r="W70" s="40"/>
      <c r="Y70" s="40"/>
    </row>
    <row r="71" spans="1:26">
      <c r="A71" s="18"/>
      <c r="B71" s="18"/>
      <c r="C71" s="18"/>
      <c r="D71" s="18"/>
      <c r="E71" s="18"/>
      <c r="F71" s="18" t="s">
        <v>48</v>
      </c>
      <c r="G71" s="18"/>
      <c r="H71" s="23">
        <v>3100</v>
      </c>
      <c r="I71" s="23" t="e">
        <f>#REF!/7*12</f>
        <v>#REF!</v>
      </c>
      <c r="J71" s="23">
        <v>5064.55</v>
      </c>
      <c r="K71" s="28">
        <v>3600</v>
      </c>
      <c r="L71" s="23" t="e">
        <f>ROUND((#REF!-H71),5)</f>
        <v>#REF!</v>
      </c>
      <c r="M71" s="23">
        <v>4600</v>
      </c>
      <c r="N71" s="40"/>
      <c r="P71" s="85">
        <v>4669</v>
      </c>
      <c r="Q71" s="23">
        <f>K71-P71</f>
        <v>-1069</v>
      </c>
      <c r="S71" s="40"/>
      <c r="U71" s="40"/>
      <c r="W71" s="40"/>
      <c r="Y71" s="40"/>
    </row>
    <row r="72" spans="1:26">
      <c r="A72" s="18"/>
      <c r="B72" s="18"/>
      <c r="C72" s="18"/>
      <c r="D72" s="18"/>
      <c r="E72" s="18"/>
      <c r="F72" s="18" t="s">
        <v>49</v>
      </c>
      <c r="G72" s="18"/>
      <c r="H72" s="23">
        <v>200</v>
      </c>
      <c r="I72" s="23" t="e">
        <f>#REF!/7*12</f>
        <v>#REF!</v>
      </c>
      <c r="J72" s="23">
        <v>112.21</v>
      </c>
      <c r="K72" s="27">
        <v>200</v>
      </c>
      <c r="L72" s="23" t="e">
        <f>ROUND((#REF!-H72),5)</f>
        <v>#REF!</v>
      </c>
      <c r="M72" s="23">
        <v>500</v>
      </c>
      <c r="N72" s="40"/>
      <c r="P72" s="85">
        <v>508</v>
      </c>
      <c r="Q72" s="23">
        <f>K72-P72</f>
        <v>-308</v>
      </c>
      <c r="S72" s="40"/>
      <c r="U72" s="40"/>
      <c r="W72" s="40"/>
      <c r="Y72" s="40"/>
    </row>
    <row r="73" spans="1:26" ht="15.75" thickBot="1">
      <c r="A73" s="18"/>
      <c r="B73" s="18"/>
      <c r="C73" s="18"/>
      <c r="D73" s="18"/>
      <c r="E73" s="18"/>
      <c r="F73" s="18" t="s">
        <v>50</v>
      </c>
      <c r="G73" s="18"/>
      <c r="H73" s="49">
        <v>2650</v>
      </c>
      <c r="I73" s="49" t="e">
        <f>#REF!/7*12</f>
        <v>#REF!</v>
      </c>
      <c r="J73" s="108">
        <v>2400</v>
      </c>
      <c r="K73" s="50">
        <v>2650</v>
      </c>
      <c r="L73" s="45" t="e">
        <f>ROUND((#REF!-H73),5)</f>
        <v>#REF!</v>
      </c>
      <c r="M73" s="45">
        <v>2400</v>
      </c>
      <c r="N73" s="45"/>
      <c r="P73" s="86">
        <v>2436</v>
      </c>
      <c r="Q73" s="45">
        <f>K73-P73</f>
        <v>214</v>
      </c>
      <c r="S73" s="45"/>
      <c r="U73" s="45"/>
      <c r="W73" s="45"/>
      <c r="Y73" s="45"/>
    </row>
    <row r="74" spans="1:26" ht="46.5" customHeight="1">
      <c r="A74" s="70"/>
      <c r="B74" s="70"/>
      <c r="C74" s="70"/>
      <c r="D74" s="70"/>
      <c r="E74" s="70" t="s">
        <v>51</v>
      </c>
      <c r="F74" s="70"/>
      <c r="G74" s="70"/>
      <c r="H74" s="71">
        <f>ROUND(SUM(H47:H50)+SUM(H57:H58)+SUM(H63:H73),5)</f>
        <v>102202</v>
      </c>
      <c r="I74" s="71" t="e">
        <f>#REF!/7*12</f>
        <v>#REF!</v>
      </c>
      <c r="J74" s="71">
        <f>ROUND(SUM(J47:J50)+SUM(J57:J58)+SUM(J63:J73),5)</f>
        <v>92568.34</v>
      </c>
      <c r="K74" s="71">
        <f>ROUND(SUM(K47:K50)+SUM(K57:K58)+SUM(K63:K73),5)</f>
        <v>103770</v>
      </c>
      <c r="L74" s="71" t="e">
        <f>ROUND(SUM(L47:L50)+SUM(L57:L58)+SUM(L63:L73),5)</f>
        <v>#REF!</v>
      </c>
      <c r="M74" s="71">
        <f>ROUND(SUM(M47:M50)+SUM(M57:M58)+SUM(M63:M73),5)</f>
        <v>98312</v>
      </c>
      <c r="N74" s="71"/>
      <c r="O74" s="125"/>
      <c r="P74" s="72" t="e">
        <f>P73+#REF!+P72+P71+P70+P69+P68+P67+P66+P65+P64+P63+P58+P57+P50+P49+P48</f>
        <v>#REF!</v>
      </c>
      <c r="Q74" s="71" t="e">
        <f>Q73+#REF!+Q72+Q71+Q70+Q69+Q68+Q67+Q66+Q65+Q64+Q63+Q58+Q57+Q50+Q49+Q48</f>
        <v>#REF!</v>
      </c>
      <c r="R74" s="37"/>
      <c r="S74" s="71"/>
      <c r="T74" s="125"/>
      <c r="U74" s="71"/>
      <c r="V74" s="125"/>
      <c r="W74" s="71"/>
      <c r="X74" s="125"/>
      <c r="Y74" s="71"/>
      <c r="Z74" s="125"/>
    </row>
    <row r="75" spans="1:26">
      <c r="A75" s="18"/>
      <c r="B75" s="18"/>
      <c r="C75" s="18"/>
      <c r="D75" s="18"/>
      <c r="E75" s="18" t="s">
        <v>52</v>
      </c>
      <c r="F75" s="18"/>
      <c r="G75" s="18"/>
      <c r="H75" s="23"/>
      <c r="I75" s="23"/>
      <c r="J75" s="23"/>
      <c r="K75" s="24"/>
      <c r="L75" s="23"/>
      <c r="M75" s="23"/>
      <c r="N75" s="40"/>
      <c r="P75" s="85"/>
      <c r="Q75" s="23"/>
      <c r="S75" s="40"/>
      <c r="U75" s="40"/>
      <c r="W75" s="40"/>
      <c r="Y75" s="40"/>
    </row>
    <row r="76" spans="1:26" ht="15.75" thickBot="1">
      <c r="A76" s="18"/>
      <c r="B76" s="18"/>
      <c r="C76" s="18"/>
      <c r="D76" s="18"/>
      <c r="E76" s="18"/>
      <c r="F76" s="18" t="s">
        <v>53</v>
      </c>
      <c r="G76" s="18"/>
      <c r="H76" s="45">
        <v>8000</v>
      </c>
      <c r="I76" s="45" t="e">
        <f>#REF!/7*12</f>
        <v>#REF!</v>
      </c>
      <c r="J76" s="101">
        <v>5679.2</v>
      </c>
      <c r="K76" s="68">
        <v>8000</v>
      </c>
      <c r="L76" s="45" t="e">
        <f>ROUND((#REF!-H76),5)</f>
        <v>#REF!</v>
      </c>
      <c r="M76" s="45">
        <v>8000</v>
      </c>
      <c r="N76" s="45"/>
      <c r="P76" s="86">
        <v>12000</v>
      </c>
      <c r="Q76" s="45">
        <f>K76-P76</f>
        <v>-4000</v>
      </c>
      <c r="S76" s="45"/>
      <c r="U76" s="45"/>
      <c r="W76" s="45"/>
      <c r="Y76" s="45"/>
    </row>
    <row r="77" spans="1:26">
      <c r="A77" s="70"/>
      <c r="B77" s="70"/>
      <c r="C77" s="70"/>
      <c r="D77" s="70"/>
      <c r="E77" s="70" t="s">
        <v>54</v>
      </c>
      <c r="F77" s="70"/>
      <c r="G77" s="70"/>
      <c r="H77" s="71">
        <f>ROUND(SUM(H75:H76),5)</f>
        <v>8000</v>
      </c>
      <c r="I77" s="71" t="e">
        <f>#REF!/7*12</f>
        <v>#REF!</v>
      </c>
      <c r="J77" s="71">
        <f>ROUND(SUM(J75:J76),5)</f>
        <v>5679.2</v>
      </c>
      <c r="K77" s="71">
        <v>8000</v>
      </c>
      <c r="L77" s="71" t="e">
        <f>ROUND((#REF!-H77),5)</f>
        <v>#REF!</v>
      </c>
      <c r="M77" s="71">
        <f>ROUND(SUM(M75:M76),5)</f>
        <v>8000</v>
      </c>
      <c r="N77" s="72"/>
      <c r="O77" s="125"/>
      <c r="P77" s="72">
        <f>SUM(P76)</f>
        <v>12000</v>
      </c>
      <c r="Q77" s="71">
        <f>K77-P77</f>
        <v>-4000</v>
      </c>
      <c r="S77" s="72"/>
      <c r="T77" s="125"/>
      <c r="U77" s="72"/>
      <c r="V77" s="125"/>
      <c r="W77" s="72"/>
      <c r="X77" s="125"/>
      <c r="Y77" s="72"/>
      <c r="Z77" s="125"/>
    </row>
    <row r="78" spans="1:26">
      <c r="A78" s="18"/>
      <c r="B78" s="18"/>
      <c r="C78" s="18"/>
      <c r="D78" s="18"/>
      <c r="E78" s="18" t="s">
        <v>55</v>
      </c>
      <c r="F78" s="18"/>
      <c r="G78" s="18"/>
      <c r="H78" s="23"/>
      <c r="I78" s="23"/>
      <c r="J78" s="23"/>
      <c r="K78" s="24"/>
      <c r="L78" s="23"/>
      <c r="M78" s="23"/>
      <c r="N78" s="40"/>
      <c r="P78" s="85"/>
      <c r="Q78" s="23"/>
      <c r="S78" s="40"/>
      <c r="U78" s="40"/>
      <c r="W78" s="40"/>
      <c r="Y78" s="40"/>
    </row>
    <row r="79" spans="1:26">
      <c r="A79" s="18"/>
      <c r="B79" s="18"/>
      <c r="C79" s="18"/>
      <c r="D79" s="18"/>
      <c r="E79" s="18"/>
      <c r="F79" s="18" t="s">
        <v>103</v>
      </c>
      <c r="G79" s="18"/>
      <c r="H79" s="23">
        <v>1000</v>
      </c>
      <c r="I79" s="23" t="e">
        <f>#REF!/7*12</f>
        <v>#REF!</v>
      </c>
      <c r="J79" s="23">
        <v>0</v>
      </c>
      <c r="K79" s="27">
        <v>1000</v>
      </c>
      <c r="L79" s="23"/>
      <c r="M79" s="23"/>
      <c r="N79" s="40"/>
      <c r="P79" s="85"/>
      <c r="Q79" s="23">
        <f>K79-P79</f>
        <v>1000</v>
      </c>
      <c r="S79" s="40"/>
      <c r="U79" s="40"/>
      <c r="W79" s="40"/>
      <c r="Y79" s="40"/>
    </row>
    <row r="80" spans="1:26" ht="15.75" thickBot="1">
      <c r="A80" s="18"/>
      <c r="B80" s="18"/>
      <c r="C80" s="18"/>
      <c r="D80" s="18"/>
      <c r="E80" s="18"/>
      <c r="F80" s="18" t="s">
        <v>56</v>
      </c>
      <c r="G80" s="18"/>
      <c r="H80" s="45">
        <v>1500</v>
      </c>
      <c r="I80" s="23" t="e">
        <f>#REF!/7*12</f>
        <v>#REF!</v>
      </c>
      <c r="J80" s="102">
        <v>1047.68</v>
      </c>
      <c r="K80" s="134">
        <v>1500</v>
      </c>
      <c r="L80" s="23" t="e">
        <f>ROUND((#REF!-H80),5)</f>
        <v>#REF!</v>
      </c>
      <c r="M80" s="23">
        <v>1700</v>
      </c>
      <c r="N80" s="45"/>
      <c r="P80" s="85">
        <v>1768</v>
      </c>
      <c r="Q80" s="23">
        <f>K80-P80</f>
        <v>-268</v>
      </c>
      <c r="S80" s="45"/>
      <c r="U80" s="45"/>
      <c r="W80" s="45"/>
      <c r="Y80" s="45"/>
    </row>
    <row r="81" spans="1:26" ht="23.25" customHeight="1">
      <c r="A81" s="70"/>
      <c r="B81" s="70"/>
      <c r="C81" s="70"/>
      <c r="D81" s="70"/>
      <c r="E81" s="70" t="s">
        <v>57</v>
      </c>
      <c r="F81" s="70"/>
      <c r="G81" s="70"/>
      <c r="H81" s="71">
        <f t="shared" ref="H81:M81" si="17">ROUND(SUM(H78:H80),5)</f>
        <v>2500</v>
      </c>
      <c r="I81" s="71" t="e">
        <f t="shared" si="17"/>
        <v>#REF!</v>
      </c>
      <c r="J81" s="71">
        <f t="shared" si="17"/>
        <v>1047.68</v>
      </c>
      <c r="K81" s="71">
        <f t="shared" si="17"/>
        <v>2500</v>
      </c>
      <c r="L81" s="71" t="e">
        <f t="shared" si="17"/>
        <v>#REF!</v>
      </c>
      <c r="M81" s="71">
        <f t="shared" si="17"/>
        <v>1700</v>
      </c>
      <c r="N81" s="71"/>
      <c r="O81" s="132"/>
      <c r="P81" s="72" t="e">
        <f>#REF!+#REF!+P80</f>
        <v>#REF!</v>
      </c>
      <c r="Q81" s="71" t="e">
        <f>#REF!+Q79+Q80+#REF!+#REF!+#REF!+#REF!+#REF!</f>
        <v>#REF!</v>
      </c>
      <c r="R81" s="37"/>
      <c r="S81" s="71"/>
      <c r="T81" s="132"/>
      <c r="U81" s="71"/>
      <c r="V81" s="132"/>
      <c r="W81" s="71"/>
      <c r="X81" s="132"/>
      <c r="Y81" s="71"/>
      <c r="Z81" s="132"/>
    </row>
    <row r="82" spans="1:26">
      <c r="A82" s="18"/>
      <c r="B82" s="18"/>
      <c r="C82" s="18"/>
      <c r="D82" s="18"/>
      <c r="E82" s="18" t="s">
        <v>58</v>
      </c>
      <c r="F82" s="18"/>
      <c r="G82" s="18"/>
      <c r="H82" s="23">
        <v>39500</v>
      </c>
      <c r="I82" s="56" t="e">
        <f>#REF!/7*12</f>
        <v>#REF!</v>
      </c>
      <c r="J82" s="23">
        <v>37926.61</v>
      </c>
      <c r="K82" s="24">
        <v>46500</v>
      </c>
      <c r="L82" s="23" t="e">
        <f>ROUND((#REF!-H82),5)</f>
        <v>#REF!</v>
      </c>
      <c r="M82" s="23">
        <v>40000</v>
      </c>
      <c r="N82" s="40"/>
      <c r="P82" s="85">
        <v>42000</v>
      </c>
      <c r="Q82" s="23">
        <f>K82-P82</f>
        <v>4500</v>
      </c>
      <c r="S82" s="40"/>
      <c r="U82" s="40"/>
      <c r="W82" s="40"/>
      <c r="Y82" s="40"/>
    </row>
    <row r="83" spans="1:26">
      <c r="A83" s="18"/>
      <c r="B83" s="18"/>
      <c r="C83" s="18"/>
      <c r="D83" s="18"/>
      <c r="E83" s="18" t="s">
        <v>59</v>
      </c>
      <c r="F83" s="18"/>
      <c r="G83" s="18"/>
      <c r="H83" s="23">
        <v>4000</v>
      </c>
      <c r="I83" s="56" t="e">
        <f>#REF!/7*12</f>
        <v>#REF!</v>
      </c>
      <c r="J83" s="23">
        <v>3010.6</v>
      </c>
      <c r="K83" s="24">
        <v>4000</v>
      </c>
      <c r="L83" s="23" t="e">
        <f>ROUND((#REF!-H83),5)</f>
        <v>#REF!</v>
      </c>
      <c r="M83" s="23">
        <v>3500</v>
      </c>
      <c r="N83" s="40"/>
      <c r="P83" s="85">
        <v>3605</v>
      </c>
      <c r="Q83" s="23">
        <f>K83-P83</f>
        <v>395</v>
      </c>
      <c r="S83" s="40"/>
      <c r="U83" s="40"/>
      <c r="W83" s="40"/>
      <c r="Y83" s="40"/>
    </row>
    <row r="84" spans="1:26">
      <c r="A84" s="18"/>
      <c r="B84" s="18"/>
      <c r="C84" s="18"/>
      <c r="D84" s="18"/>
      <c r="E84" s="18" t="s">
        <v>60</v>
      </c>
      <c r="F84" s="18"/>
      <c r="G84" s="18"/>
      <c r="H84" s="23">
        <v>2880</v>
      </c>
      <c r="I84" s="56" t="e">
        <f>#REF!/7*12</f>
        <v>#REF!</v>
      </c>
      <c r="J84" s="23">
        <v>2673.06</v>
      </c>
      <c r="K84" s="24">
        <v>2880</v>
      </c>
      <c r="L84" s="23" t="e">
        <f>ROUND((#REF!-H84),5)</f>
        <v>#REF!</v>
      </c>
      <c r="M84" s="23">
        <v>2500</v>
      </c>
      <c r="N84" s="40"/>
      <c r="P84" s="85">
        <v>2575</v>
      </c>
      <c r="Q84" s="23">
        <f>K84-P84</f>
        <v>305</v>
      </c>
      <c r="S84" s="40"/>
      <c r="U84" s="40"/>
      <c r="W84" s="40"/>
      <c r="Y84" s="40"/>
    </row>
    <row r="85" spans="1:26">
      <c r="A85" s="18"/>
      <c r="B85" s="18"/>
      <c r="C85" s="18"/>
      <c r="D85" s="18"/>
      <c r="E85" s="18" t="s">
        <v>61</v>
      </c>
      <c r="F85" s="18"/>
      <c r="G85" s="18"/>
      <c r="H85" s="23">
        <v>9800</v>
      </c>
      <c r="I85" s="56" t="e">
        <f>#REF!/7*12</f>
        <v>#REF!</v>
      </c>
      <c r="J85" s="23">
        <v>6878.66</v>
      </c>
      <c r="K85" s="24">
        <v>9800</v>
      </c>
      <c r="L85" s="23" t="e">
        <f>ROUND((#REF!-H85),5)</f>
        <v>#REF!</v>
      </c>
      <c r="M85" s="23">
        <v>5500</v>
      </c>
      <c r="N85" s="40"/>
      <c r="P85" s="85">
        <v>7300</v>
      </c>
      <c r="Q85" s="23">
        <f>K85-P85</f>
        <v>2500</v>
      </c>
      <c r="S85" s="40"/>
      <c r="U85" s="40"/>
      <c r="W85" s="40"/>
      <c r="Y85" s="40"/>
    </row>
    <row r="86" spans="1:26">
      <c r="A86" s="18"/>
      <c r="B86" s="18"/>
      <c r="C86" s="18"/>
      <c r="D86" s="18"/>
      <c r="E86" s="18" t="s">
        <v>62</v>
      </c>
      <c r="F86" s="18"/>
      <c r="G86" s="18"/>
      <c r="H86" s="23"/>
      <c r="I86" s="56"/>
      <c r="J86" s="23"/>
      <c r="K86" s="24"/>
      <c r="L86" s="23"/>
      <c r="M86" s="23"/>
      <c r="N86" s="40"/>
      <c r="P86" s="85"/>
      <c r="Q86" s="23"/>
      <c r="S86" s="40"/>
      <c r="U86" s="40"/>
      <c r="W86" s="40"/>
      <c r="Y86" s="40"/>
    </row>
    <row r="87" spans="1:26">
      <c r="A87" s="18"/>
      <c r="B87" s="18"/>
      <c r="C87" s="18"/>
      <c r="D87" s="18"/>
      <c r="E87" s="18"/>
      <c r="F87" s="18" t="s">
        <v>63</v>
      </c>
      <c r="G87" s="18"/>
      <c r="H87" s="23">
        <v>2000</v>
      </c>
      <c r="I87" s="56" t="e">
        <f>#REF!/7*12</f>
        <v>#REF!</v>
      </c>
      <c r="J87" s="23">
        <v>3965.57</v>
      </c>
      <c r="K87" s="27">
        <v>2000</v>
      </c>
      <c r="L87" s="23" t="e">
        <f>ROUND((#REF!-H87),5)</f>
        <v>#REF!</v>
      </c>
      <c r="M87" s="23">
        <v>4000</v>
      </c>
      <c r="N87" s="40"/>
      <c r="P87" s="85">
        <v>4060</v>
      </c>
      <c r="Q87" s="23">
        <f>K87-P87</f>
        <v>-2060</v>
      </c>
      <c r="S87" s="40"/>
      <c r="U87" s="40"/>
      <c r="W87" s="40"/>
      <c r="Y87" s="40"/>
    </row>
    <row r="88" spans="1:26">
      <c r="A88" s="18"/>
      <c r="B88" s="18"/>
      <c r="C88" s="18"/>
      <c r="D88" s="18"/>
      <c r="E88" s="18"/>
      <c r="F88" s="29" t="s">
        <v>64</v>
      </c>
      <c r="G88" s="29"/>
      <c r="H88" s="30">
        <v>2000</v>
      </c>
      <c r="I88" s="30" t="e">
        <f>#REF!/7*12</f>
        <v>#REF!</v>
      </c>
      <c r="J88" s="23">
        <v>854.43</v>
      </c>
      <c r="K88" s="24">
        <v>2000</v>
      </c>
      <c r="L88" s="23" t="e">
        <f>ROUND((#REF!-H88),5)</f>
        <v>#REF!</v>
      </c>
      <c r="M88" s="40">
        <v>1000</v>
      </c>
      <c r="N88" s="40"/>
      <c r="P88" s="92">
        <v>1015</v>
      </c>
      <c r="Q88" s="23">
        <f>K88-P88</f>
        <v>985</v>
      </c>
      <c r="S88" s="40"/>
      <c r="U88" s="40"/>
      <c r="W88" s="40"/>
      <c r="Y88" s="40"/>
    </row>
    <row r="89" spans="1:26">
      <c r="A89" s="18"/>
      <c r="B89" s="18"/>
      <c r="C89" s="18"/>
      <c r="D89" s="18"/>
      <c r="E89" s="18"/>
      <c r="F89" s="18" t="s">
        <v>65</v>
      </c>
      <c r="G89" s="18"/>
      <c r="H89" s="23">
        <v>3000</v>
      </c>
      <c r="I89" s="30" t="e">
        <f>#REF!/7*12</f>
        <v>#REF!</v>
      </c>
      <c r="J89" s="23">
        <v>855</v>
      </c>
      <c r="K89" s="27">
        <v>3000</v>
      </c>
      <c r="L89" s="23" t="e">
        <f>ROUND((#REF!-H89),5)</f>
        <v>#REF!</v>
      </c>
      <c r="M89" s="40">
        <v>3000</v>
      </c>
      <c r="N89" s="40"/>
      <c r="P89" s="92">
        <v>3045</v>
      </c>
      <c r="Q89" s="23">
        <f>K89-P89</f>
        <v>-45</v>
      </c>
      <c r="S89" s="40"/>
      <c r="U89" s="40"/>
      <c r="W89" s="40"/>
      <c r="Y89" s="40"/>
    </row>
    <row r="90" spans="1:26">
      <c r="A90" s="18"/>
      <c r="B90" s="18"/>
      <c r="C90" s="18"/>
      <c r="D90" s="18"/>
      <c r="E90" s="18"/>
      <c r="F90" s="18" t="s">
        <v>66</v>
      </c>
      <c r="G90" s="18"/>
      <c r="H90" s="23">
        <v>400</v>
      </c>
      <c r="I90" s="30" t="e">
        <f>#REF!/7*12</f>
        <v>#REF!</v>
      </c>
      <c r="J90" s="23">
        <v>184.81</v>
      </c>
      <c r="K90" s="31">
        <v>400</v>
      </c>
      <c r="L90" s="23" t="e">
        <f>ROUND((#REF!-H90),5)</f>
        <v>#REF!</v>
      </c>
      <c r="M90" s="40">
        <v>400</v>
      </c>
      <c r="N90" s="40"/>
      <c r="P90" s="92">
        <v>416</v>
      </c>
      <c r="Q90" s="23">
        <f>K90-P90</f>
        <v>-16</v>
      </c>
      <c r="S90" s="40"/>
      <c r="U90" s="40"/>
      <c r="W90" s="40"/>
      <c r="Y90" s="40"/>
    </row>
    <row r="91" spans="1:26">
      <c r="A91" s="18"/>
      <c r="B91" s="18"/>
      <c r="C91" s="18"/>
      <c r="D91" s="18"/>
      <c r="E91" s="18"/>
      <c r="F91" s="18" t="s">
        <v>67</v>
      </c>
      <c r="G91" s="18"/>
      <c r="H91" s="23">
        <v>1800</v>
      </c>
      <c r="I91" s="30" t="e">
        <f>#REF!/7*12</f>
        <v>#REF!</v>
      </c>
      <c r="J91" s="23">
        <v>1378.39</v>
      </c>
      <c r="K91" s="31">
        <v>1800</v>
      </c>
      <c r="L91" s="23" t="e">
        <f>ROUND((#REF!-H91),5)</f>
        <v>#REF!</v>
      </c>
      <c r="M91" s="23">
        <v>1800</v>
      </c>
      <c r="N91" s="40"/>
      <c r="P91" s="85">
        <v>1872</v>
      </c>
      <c r="Q91" s="23">
        <f>K91-P91</f>
        <v>-72</v>
      </c>
      <c r="S91" s="40"/>
      <c r="U91" s="40"/>
      <c r="W91" s="40"/>
      <c r="Y91" s="40"/>
    </row>
    <row r="92" spans="1:26">
      <c r="A92" s="18"/>
      <c r="B92" s="18"/>
      <c r="C92" s="18"/>
      <c r="D92" s="18"/>
      <c r="E92" s="18"/>
      <c r="F92" s="18" t="s">
        <v>68</v>
      </c>
      <c r="G92" s="18"/>
      <c r="H92" s="23">
        <v>10000</v>
      </c>
      <c r="I92" s="30" t="e">
        <f>#REF!/7*12</f>
        <v>#REF!</v>
      </c>
      <c r="J92" s="23">
        <v>4095.53</v>
      </c>
      <c r="K92" s="24">
        <v>10000</v>
      </c>
      <c r="L92" s="23" t="e">
        <f>ROUND((#REF!-H92),5)</f>
        <v>#REF!</v>
      </c>
      <c r="M92" s="23">
        <v>5200</v>
      </c>
      <c r="N92" s="40"/>
      <c r="P92" s="85">
        <v>5278</v>
      </c>
      <c r="Q92" s="23">
        <f>K92-P92</f>
        <v>4722</v>
      </c>
      <c r="S92" s="40"/>
      <c r="U92" s="40"/>
      <c r="W92" s="40"/>
      <c r="Y92" s="40"/>
    </row>
    <row r="93" spans="1:26">
      <c r="A93" s="18"/>
      <c r="B93" s="18"/>
      <c r="C93" s="18"/>
      <c r="D93" s="18"/>
      <c r="E93" s="18"/>
      <c r="F93" s="18" t="s">
        <v>69</v>
      </c>
      <c r="G93" s="18"/>
      <c r="H93" s="25">
        <v>89610</v>
      </c>
      <c r="I93" s="25">
        <v>87900</v>
      </c>
      <c r="J93" s="25">
        <v>87250</v>
      </c>
      <c r="K93" s="26">
        <v>92299</v>
      </c>
      <c r="L93" s="23" t="e">
        <f>ROUND((#REF!-H93),5)</f>
        <v>#REF!</v>
      </c>
      <c r="M93" s="23">
        <v>87900</v>
      </c>
      <c r="N93" s="40"/>
      <c r="P93" s="85">
        <v>87900</v>
      </c>
      <c r="Q93" s="23">
        <f>K93-P93</f>
        <v>4399</v>
      </c>
      <c r="S93" s="40"/>
      <c r="U93" s="40"/>
      <c r="W93" s="40"/>
      <c r="Y93" s="40"/>
    </row>
    <row r="94" spans="1:26">
      <c r="A94" s="18"/>
      <c r="B94" s="18"/>
      <c r="C94" s="18"/>
      <c r="D94" s="18"/>
      <c r="E94" s="18"/>
      <c r="F94" s="18" t="s">
        <v>127</v>
      </c>
      <c r="G94" s="18"/>
      <c r="H94" s="23">
        <v>3000</v>
      </c>
      <c r="I94" s="23" t="e">
        <f>#REF!/7*12</f>
        <v>#REF!</v>
      </c>
      <c r="J94" s="23">
        <v>9537.08</v>
      </c>
      <c r="K94" s="24">
        <v>3000</v>
      </c>
      <c r="L94" s="23" t="e">
        <f>ROUND((#REF!-H94),5)</f>
        <v>#REF!</v>
      </c>
      <c r="M94" s="23">
        <v>8500</v>
      </c>
      <c r="N94" s="40"/>
      <c r="P94" s="85">
        <v>8840</v>
      </c>
      <c r="Q94" s="23">
        <f>K94-P94</f>
        <v>-5840</v>
      </c>
      <c r="S94" s="40"/>
      <c r="U94" s="40"/>
      <c r="W94" s="40"/>
      <c r="Y94" s="40"/>
    </row>
    <row r="95" spans="1:26">
      <c r="A95" s="18"/>
      <c r="B95" s="18"/>
      <c r="C95" s="18"/>
      <c r="D95" s="18"/>
      <c r="E95" s="18"/>
      <c r="F95" s="18" t="s">
        <v>128</v>
      </c>
      <c r="G95" s="18"/>
      <c r="H95" s="23">
        <v>10500</v>
      </c>
      <c r="I95" s="23" t="e">
        <f>#REF!/7*12</f>
        <v>#REF!</v>
      </c>
      <c r="J95" s="12">
        <v>0</v>
      </c>
      <c r="K95" s="24">
        <v>10500</v>
      </c>
      <c r="L95" s="23"/>
      <c r="M95" s="23"/>
      <c r="N95" s="40"/>
      <c r="P95" s="85"/>
      <c r="Q95" s="23"/>
      <c r="S95" s="40"/>
      <c r="U95" s="40"/>
      <c r="W95" s="40"/>
      <c r="Y95" s="40"/>
    </row>
    <row r="96" spans="1:26">
      <c r="A96" s="18"/>
      <c r="B96" s="18"/>
      <c r="C96" s="18"/>
      <c r="D96" s="18"/>
      <c r="E96" s="18"/>
      <c r="F96" s="18" t="s">
        <v>70</v>
      </c>
      <c r="G96" s="18"/>
      <c r="H96" s="23">
        <v>10500</v>
      </c>
      <c r="I96" s="23" t="e">
        <f>#REF!/7*12</f>
        <v>#REF!</v>
      </c>
      <c r="J96" s="23">
        <v>838.95</v>
      </c>
      <c r="K96" s="27">
        <v>10500</v>
      </c>
      <c r="L96" s="23" t="e">
        <f>ROUND((#REF!-H96),5)</f>
        <v>#REF!</v>
      </c>
      <c r="M96" s="23">
        <v>2000</v>
      </c>
      <c r="N96" s="40"/>
      <c r="P96" s="85">
        <v>2030</v>
      </c>
      <c r="Q96" s="23">
        <f>K96-P96</f>
        <v>8470</v>
      </c>
      <c r="S96" s="40"/>
      <c r="U96" s="40"/>
      <c r="W96" s="40"/>
      <c r="Y96" s="40"/>
    </row>
    <row r="97" spans="1:26">
      <c r="A97" s="18"/>
      <c r="B97" s="18"/>
      <c r="C97" s="18"/>
      <c r="D97" s="18"/>
      <c r="E97" s="18"/>
      <c r="F97" s="18" t="s">
        <v>71</v>
      </c>
      <c r="G97" s="18"/>
      <c r="H97" s="23">
        <v>8000</v>
      </c>
      <c r="I97" s="23" t="e">
        <f>#REF!/7*12</f>
        <v>#REF!</v>
      </c>
      <c r="J97" s="23">
        <v>2825.69</v>
      </c>
      <c r="K97" s="24">
        <v>8000</v>
      </c>
      <c r="L97" s="23" t="e">
        <f>ROUND((#REF!-H97),5)</f>
        <v>#REF!</v>
      </c>
      <c r="M97" s="23">
        <v>3800</v>
      </c>
      <c r="N97" s="40"/>
      <c r="P97" s="85">
        <v>3857</v>
      </c>
      <c r="Q97" s="23">
        <f>K97-P97</f>
        <v>4143</v>
      </c>
      <c r="S97" s="40"/>
      <c r="U97" s="40"/>
      <c r="W97" s="40"/>
      <c r="Y97" s="40"/>
    </row>
    <row r="98" spans="1:26">
      <c r="A98" s="18"/>
      <c r="B98" s="18"/>
      <c r="C98" s="18"/>
      <c r="D98" s="18"/>
      <c r="E98" s="18"/>
      <c r="F98" s="18" t="s">
        <v>143</v>
      </c>
      <c r="G98" s="18"/>
      <c r="H98" s="25">
        <v>18900</v>
      </c>
      <c r="I98" s="25">
        <v>10764</v>
      </c>
      <c r="J98" s="25">
        <v>9886.5</v>
      </c>
      <c r="K98" s="26">
        <v>13720</v>
      </c>
      <c r="L98" s="23" t="e">
        <f>ROUND((#REF!-H98),5)</f>
        <v>#REF!</v>
      </c>
      <c r="M98" s="23">
        <v>10764</v>
      </c>
      <c r="N98" s="40"/>
      <c r="P98" s="85">
        <v>10764</v>
      </c>
      <c r="Q98" s="23">
        <f>K98-P98</f>
        <v>2956</v>
      </c>
      <c r="S98" s="40"/>
      <c r="U98" s="40"/>
      <c r="W98" s="40"/>
      <c r="Y98" s="40"/>
    </row>
    <row r="99" spans="1:26">
      <c r="A99" s="18"/>
      <c r="B99" s="18"/>
      <c r="C99" s="18"/>
      <c r="D99" s="18"/>
      <c r="E99" s="18"/>
      <c r="F99" s="18" t="s">
        <v>140</v>
      </c>
      <c r="G99" s="18"/>
      <c r="H99" s="25">
        <v>500</v>
      </c>
      <c r="I99" s="25"/>
      <c r="J99" s="25"/>
      <c r="K99" s="26">
        <v>1296</v>
      </c>
      <c r="L99" s="23"/>
      <c r="M99" s="23"/>
      <c r="N99" s="40"/>
      <c r="P99" s="85"/>
      <c r="Q99" s="23"/>
      <c r="S99" s="40"/>
      <c r="U99" s="40"/>
      <c r="W99" s="40"/>
      <c r="Y99" s="40"/>
    </row>
    <row r="100" spans="1:26">
      <c r="A100" s="18"/>
      <c r="B100" s="18"/>
      <c r="C100" s="18"/>
      <c r="D100" s="18"/>
      <c r="E100" s="18"/>
      <c r="F100" s="18" t="s">
        <v>141</v>
      </c>
      <c r="G100" s="18"/>
      <c r="H100" s="25">
        <v>0</v>
      </c>
      <c r="I100" s="25"/>
      <c r="J100" s="25"/>
      <c r="K100" s="26">
        <v>2160</v>
      </c>
      <c r="L100" s="23"/>
      <c r="M100" s="23"/>
      <c r="N100" s="40"/>
      <c r="P100" s="85"/>
      <c r="Q100" s="23"/>
      <c r="S100" s="40"/>
      <c r="U100" s="40"/>
      <c r="W100" s="40"/>
      <c r="Y100" s="40"/>
    </row>
    <row r="101" spans="1:26">
      <c r="A101" s="18"/>
      <c r="B101" s="18"/>
      <c r="C101" s="18"/>
      <c r="D101" s="18"/>
      <c r="E101" s="18"/>
      <c r="F101" s="18" t="s">
        <v>144</v>
      </c>
      <c r="G101" s="18"/>
      <c r="H101" s="25">
        <v>0</v>
      </c>
      <c r="I101" s="25"/>
      <c r="J101" s="25"/>
      <c r="K101" s="26">
        <v>500</v>
      </c>
      <c r="L101" s="23"/>
      <c r="M101" s="23"/>
      <c r="N101" s="40"/>
      <c r="P101" s="85"/>
      <c r="Q101" s="23"/>
      <c r="S101" s="40"/>
      <c r="U101" s="40"/>
      <c r="W101" s="40"/>
      <c r="Y101" s="40"/>
    </row>
    <row r="102" spans="1:26">
      <c r="A102" s="18"/>
      <c r="B102" s="18"/>
      <c r="C102" s="18"/>
      <c r="D102" s="18"/>
      <c r="E102" s="18"/>
      <c r="F102" s="18" t="s">
        <v>72</v>
      </c>
      <c r="G102" s="18"/>
      <c r="H102" s="25">
        <v>12000</v>
      </c>
      <c r="I102" s="25">
        <v>12308</v>
      </c>
      <c r="J102" s="25">
        <v>10671.3</v>
      </c>
      <c r="K102" s="26">
        <v>14500</v>
      </c>
      <c r="L102" s="23" t="e">
        <f>ROUND((#REF!-H102),5)</f>
        <v>#REF!</v>
      </c>
      <c r="M102" s="23">
        <v>12308</v>
      </c>
      <c r="N102" s="40"/>
      <c r="O102" s="51"/>
      <c r="P102" s="85">
        <v>12616</v>
      </c>
      <c r="Q102" s="23">
        <f>K102-P102</f>
        <v>1884</v>
      </c>
      <c r="S102" s="40"/>
      <c r="T102" s="51"/>
      <c r="U102" s="40"/>
      <c r="V102" s="51"/>
      <c r="W102" s="40"/>
      <c r="X102" s="51"/>
      <c r="Y102" s="40"/>
      <c r="Z102" s="51"/>
    </row>
    <row r="103" spans="1:26">
      <c r="A103" s="18"/>
      <c r="B103" s="18"/>
      <c r="C103" s="18"/>
      <c r="D103" s="18"/>
      <c r="E103" s="18"/>
      <c r="F103" s="18" t="s">
        <v>73</v>
      </c>
      <c r="G103" s="18"/>
      <c r="H103" s="23">
        <v>4000</v>
      </c>
      <c r="I103" s="23" t="e">
        <f>#REF!/7*12</f>
        <v>#REF!</v>
      </c>
      <c r="J103" s="23">
        <v>3880</v>
      </c>
      <c r="K103" s="24">
        <v>4000</v>
      </c>
      <c r="L103" s="23" t="e">
        <f>ROUND((#REF!-H103),5)</f>
        <v>#REF!</v>
      </c>
      <c r="M103" s="23">
        <v>4000</v>
      </c>
      <c r="N103" s="23"/>
      <c r="P103" s="85">
        <v>4060</v>
      </c>
      <c r="Q103" s="23">
        <f>K103-P103</f>
        <v>-60</v>
      </c>
      <c r="S103" s="23"/>
      <c r="U103" s="23"/>
      <c r="W103" s="23"/>
      <c r="Y103" s="23"/>
    </row>
    <row r="104" spans="1:26" ht="15.75" thickBot="1">
      <c r="A104" s="18"/>
      <c r="B104" s="18"/>
      <c r="C104" s="18"/>
      <c r="D104" s="18"/>
      <c r="E104" s="18"/>
      <c r="F104" s="18" t="s">
        <v>130</v>
      </c>
      <c r="G104" s="18"/>
      <c r="H104" s="25">
        <v>900</v>
      </c>
      <c r="I104" s="25">
        <v>3000</v>
      </c>
      <c r="J104" s="25">
        <v>2597.4</v>
      </c>
      <c r="K104" s="26">
        <v>900</v>
      </c>
      <c r="L104" s="23" t="e">
        <f>ROUND((#REF!-H104),5)</f>
        <v>#REF!</v>
      </c>
      <c r="M104" s="23">
        <v>3000</v>
      </c>
      <c r="N104" s="23"/>
      <c r="P104" s="86">
        <v>3000</v>
      </c>
      <c r="Q104" s="45">
        <f>K104-P104</f>
        <v>-2100</v>
      </c>
      <c r="S104" s="23"/>
      <c r="U104" s="23"/>
      <c r="W104" s="23"/>
      <c r="Y104" s="23"/>
    </row>
    <row r="105" spans="1:26" ht="15.75" thickBot="1">
      <c r="A105" s="18"/>
      <c r="B105" s="18"/>
      <c r="C105" s="18"/>
      <c r="D105" s="18"/>
      <c r="E105" s="18"/>
      <c r="F105" s="18" t="s">
        <v>138</v>
      </c>
      <c r="G105" s="18"/>
      <c r="H105" s="49">
        <v>0</v>
      </c>
      <c r="I105" s="49"/>
      <c r="J105" s="49"/>
      <c r="K105" s="50">
        <v>1500</v>
      </c>
      <c r="L105" s="45"/>
      <c r="M105" s="45"/>
      <c r="N105" s="133"/>
      <c r="P105" s="129"/>
      <c r="Q105" s="106"/>
      <c r="S105" s="133"/>
      <c r="U105" s="133"/>
      <c r="W105" s="133"/>
      <c r="Y105" s="133"/>
    </row>
    <row r="106" spans="1:26" ht="23.25" customHeight="1">
      <c r="A106" s="70"/>
      <c r="B106" s="70"/>
      <c r="C106" s="70"/>
      <c r="D106" s="70"/>
      <c r="E106" s="70" t="s">
        <v>74</v>
      </c>
      <c r="F106" s="70"/>
      <c r="G106" s="70"/>
      <c r="H106" s="71">
        <f t="shared" ref="H106:M106" si="18">ROUND(SUM(H86:H87)+SUM(H88:H105),5)</f>
        <v>177110</v>
      </c>
      <c r="I106" s="71" t="e">
        <f t="shared" si="18"/>
        <v>#REF!</v>
      </c>
      <c r="J106" s="71">
        <f t="shared" si="18"/>
        <v>138820.65</v>
      </c>
      <c r="K106" s="71">
        <f t="shared" si="18"/>
        <v>182075</v>
      </c>
      <c r="L106" s="71" t="e">
        <f t="shared" si="18"/>
        <v>#REF!</v>
      </c>
      <c r="M106" s="71">
        <f t="shared" si="18"/>
        <v>147672</v>
      </c>
      <c r="N106" s="71"/>
      <c r="O106" s="125"/>
      <c r="P106" s="72" t="e">
        <f>P104+#REF!+P103+P102+P98+P97+P96+P94+P93+P92+P91+P90+P89+P88+#REF!+P87</f>
        <v>#REF!</v>
      </c>
      <c r="Q106" s="71" t="e">
        <f>Q104+#REF!+Q103+Q102+Q98+Q97+Q96+Q94+Q93+Q92+Q91+Q90+Q89+Q88+#REF!+Q87</f>
        <v>#REF!</v>
      </c>
      <c r="S106" s="71"/>
      <c r="T106" s="125"/>
      <c r="U106" s="71"/>
      <c r="V106" s="125"/>
      <c r="W106" s="71"/>
      <c r="X106" s="125"/>
      <c r="Y106" s="71"/>
      <c r="Z106" s="125"/>
    </row>
    <row r="107" spans="1:26">
      <c r="A107" s="18"/>
      <c r="B107" s="18"/>
      <c r="C107" s="18"/>
      <c r="D107" s="18"/>
      <c r="E107" s="18" t="s">
        <v>75</v>
      </c>
      <c r="F107" s="18"/>
      <c r="G107" s="18"/>
      <c r="H107" s="23"/>
      <c r="I107" s="23"/>
      <c r="J107" s="23"/>
      <c r="K107" s="24"/>
      <c r="L107" s="23"/>
      <c r="M107" s="23"/>
      <c r="N107" s="40"/>
      <c r="P107" s="85"/>
      <c r="Q107" s="23"/>
      <c r="S107" s="40"/>
      <c r="U107" s="40"/>
      <c r="W107" s="40"/>
      <c r="Y107" s="40"/>
    </row>
    <row r="108" spans="1:26">
      <c r="A108" s="18"/>
      <c r="B108" s="18"/>
      <c r="C108" s="18"/>
      <c r="D108" s="18"/>
      <c r="E108" s="18"/>
      <c r="F108" s="18" t="s">
        <v>76</v>
      </c>
      <c r="G108" s="18"/>
      <c r="H108" s="25">
        <v>755</v>
      </c>
      <c r="I108" s="25">
        <v>550</v>
      </c>
      <c r="J108" s="25">
        <v>526.71</v>
      </c>
      <c r="K108" s="26">
        <v>755</v>
      </c>
      <c r="L108" s="23" t="e">
        <f>ROUND((#REF!-H108),5)</f>
        <v>#REF!</v>
      </c>
      <c r="M108" s="23">
        <v>550</v>
      </c>
      <c r="N108" s="40"/>
      <c r="P108" s="85">
        <v>558</v>
      </c>
      <c r="Q108" s="23">
        <f>K108-P108</f>
        <v>197</v>
      </c>
      <c r="S108" s="40"/>
      <c r="U108" s="40"/>
      <c r="W108" s="40"/>
      <c r="Y108" s="40"/>
    </row>
    <row r="109" spans="1:26">
      <c r="A109" s="18"/>
      <c r="B109" s="18"/>
      <c r="C109" s="18"/>
      <c r="D109" s="18"/>
      <c r="E109" s="18"/>
      <c r="F109" s="18" t="s">
        <v>77</v>
      </c>
      <c r="G109" s="18"/>
      <c r="H109" s="23"/>
      <c r="I109" s="23"/>
      <c r="J109" s="23"/>
      <c r="K109" s="24"/>
      <c r="L109" s="23"/>
      <c r="M109" s="23"/>
      <c r="N109" s="40"/>
      <c r="P109" s="85"/>
      <c r="Q109" s="23"/>
      <c r="S109" s="40"/>
      <c r="U109" s="40"/>
      <c r="W109" s="40"/>
      <c r="Y109" s="40"/>
    </row>
    <row r="110" spans="1:26">
      <c r="A110" s="18"/>
      <c r="B110" s="18"/>
      <c r="C110" s="18"/>
      <c r="D110" s="18"/>
      <c r="E110" s="18"/>
      <c r="F110" s="18"/>
      <c r="G110" s="18" t="s">
        <v>77</v>
      </c>
      <c r="H110" s="23">
        <v>5000</v>
      </c>
      <c r="I110" s="23" t="e">
        <f>#REF!/7*12</f>
        <v>#REF!</v>
      </c>
      <c r="J110" s="23">
        <v>5877.73</v>
      </c>
      <c r="K110" s="28">
        <v>5000</v>
      </c>
      <c r="L110" s="23" t="e">
        <f>ROUND((#REF!-H110),5)</f>
        <v>#REF!</v>
      </c>
      <c r="M110" s="23">
        <v>7300</v>
      </c>
      <c r="N110" s="40"/>
      <c r="P110" s="85">
        <v>7410</v>
      </c>
      <c r="Q110" s="23">
        <f>K110-P110</f>
        <v>-2410</v>
      </c>
      <c r="S110" s="40"/>
      <c r="U110" s="40"/>
      <c r="W110" s="40"/>
      <c r="Y110" s="40"/>
    </row>
    <row r="111" spans="1:26">
      <c r="A111" s="18"/>
      <c r="B111" s="18"/>
      <c r="C111" s="18"/>
      <c r="D111" s="18"/>
      <c r="E111" s="18"/>
      <c r="F111" s="18"/>
      <c r="G111" s="18" t="s">
        <v>78</v>
      </c>
      <c r="H111" s="79">
        <v>2300</v>
      </c>
      <c r="I111" s="79" t="e">
        <f>#REF!/7*12</f>
        <v>#REF!</v>
      </c>
      <c r="J111" s="102">
        <v>2085.9899999999998</v>
      </c>
      <c r="K111" s="80">
        <v>2300</v>
      </c>
      <c r="L111" s="79" t="e">
        <f>ROUND((#REF!-H111),5)</f>
        <v>#REF!</v>
      </c>
      <c r="M111" s="79">
        <v>2300</v>
      </c>
      <c r="N111" s="111"/>
      <c r="P111" s="85">
        <v>2335</v>
      </c>
      <c r="Q111" s="23">
        <f>K111-P111</f>
        <v>-35</v>
      </c>
      <c r="S111" s="111"/>
      <c r="U111" s="111"/>
      <c r="W111" s="111"/>
      <c r="Y111" s="111"/>
    </row>
    <row r="112" spans="1:26" ht="15.75" thickBot="1">
      <c r="A112" s="18"/>
      <c r="B112" s="18"/>
      <c r="C112" s="18"/>
      <c r="D112" s="18"/>
      <c r="E112" s="18"/>
      <c r="F112" s="18"/>
      <c r="G112" s="18" t="s">
        <v>79</v>
      </c>
      <c r="H112" s="23">
        <v>99.97</v>
      </c>
      <c r="I112" s="23" t="e">
        <f>#REF!/7*12</f>
        <v>#REF!</v>
      </c>
      <c r="J112" s="23">
        <v>83.5</v>
      </c>
      <c r="K112" s="24">
        <v>100</v>
      </c>
      <c r="L112" s="23" t="e">
        <f>ROUND((#REF!-H112),5)</f>
        <v>#REF!</v>
      </c>
      <c r="M112" s="23">
        <v>99.97</v>
      </c>
      <c r="N112" s="23"/>
      <c r="P112" s="86">
        <v>102</v>
      </c>
      <c r="Q112" s="45">
        <f>K112-P112</f>
        <v>-2</v>
      </c>
      <c r="S112" s="23"/>
      <c r="U112" s="23"/>
      <c r="W112" s="23"/>
      <c r="Y112" s="23"/>
    </row>
    <row r="113" spans="1:26" ht="15.75" thickBot="1">
      <c r="A113" s="18"/>
      <c r="B113" s="18"/>
      <c r="C113" s="18"/>
      <c r="D113" s="18"/>
      <c r="E113" s="18"/>
      <c r="F113" s="18"/>
      <c r="G113" s="18" t="s">
        <v>131</v>
      </c>
      <c r="H113" s="45">
        <v>0</v>
      </c>
      <c r="I113" s="45"/>
      <c r="J113" s="45"/>
      <c r="K113" s="46">
        <v>300</v>
      </c>
      <c r="L113" s="42" t="e">
        <f>ROUND((#REF!-H113),5)</f>
        <v>#REF!</v>
      </c>
      <c r="M113" s="42"/>
      <c r="N113" s="45"/>
      <c r="O113" s="97"/>
      <c r="P113" s="129"/>
      <c r="Q113" s="106"/>
      <c r="S113" s="45"/>
      <c r="T113" s="97"/>
      <c r="U113" s="45"/>
      <c r="V113" s="97"/>
      <c r="W113" s="45"/>
      <c r="X113" s="97"/>
      <c r="Y113" s="45"/>
      <c r="Z113" s="97"/>
    </row>
    <row r="114" spans="1:26">
      <c r="A114" s="18"/>
      <c r="B114" s="18"/>
      <c r="C114" s="18"/>
      <c r="D114" s="18"/>
      <c r="E114" s="18"/>
      <c r="F114" s="18" t="s">
        <v>80</v>
      </c>
      <c r="G114" s="18"/>
      <c r="H114" s="42">
        <f t="shared" ref="H114:K114" si="19">ROUND(SUM(H109:H113),5)</f>
        <v>7399.97</v>
      </c>
      <c r="I114" s="42" t="e">
        <f t="shared" si="19"/>
        <v>#REF!</v>
      </c>
      <c r="J114" s="42">
        <f t="shared" si="19"/>
        <v>8047.22</v>
      </c>
      <c r="K114" s="130">
        <f t="shared" si="19"/>
        <v>7700</v>
      </c>
      <c r="L114" s="42" t="e">
        <f>ROUND((#REF!-H114),5)</f>
        <v>#REF!</v>
      </c>
      <c r="M114" s="42">
        <f>ROUND(SUM(M109:M112),5)</f>
        <v>9699.9699999999993</v>
      </c>
      <c r="N114" s="44"/>
      <c r="O114" s="97"/>
      <c r="P114" s="87">
        <f>SUM(P110:P112)</f>
        <v>9847</v>
      </c>
      <c r="Q114" s="42">
        <f>Q112+Q111+Q110</f>
        <v>-2447</v>
      </c>
      <c r="R114" s="37"/>
      <c r="S114" s="44"/>
      <c r="T114" s="97"/>
      <c r="U114" s="44"/>
      <c r="V114" s="97"/>
      <c r="W114" s="44"/>
      <c r="X114" s="97"/>
      <c r="Y114" s="44"/>
      <c r="Z114" s="97"/>
    </row>
    <row r="115" spans="1:26">
      <c r="A115" s="18"/>
      <c r="B115" s="18"/>
      <c r="C115" s="18"/>
      <c r="D115" s="18"/>
      <c r="E115" s="18"/>
      <c r="F115" s="18" t="s">
        <v>81</v>
      </c>
      <c r="G115" s="18"/>
      <c r="H115" s="23"/>
      <c r="I115" s="23"/>
      <c r="J115" s="23"/>
      <c r="K115" s="24"/>
      <c r="L115" s="23"/>
      <c r="M115" s="23"/>
      <c r="N115" s="40"/>
      <c r="P115" s="85"/>
      <c r="Q115" s="23"/>
      <c r="S115" s="40"/>
      <c r="U115" s="40"/>
      <c r="W115" s="40"/>
      <c r="Y115" s="40"/>
    </row>
    <row r="116" spans="1:26" ht="27.75" customHeight="1">
      <c r="A116" s="18"/>
      <c r="B116" s="18"/>
      <c r="C116" s="18"/>
      <c r="D116" s="18"/>
      <c r="E116" s="18"/>
      <c r="F116" s="18"/>
      <c r="G116" s="18" t="s">
        <v>82</v>
      </c>
      <c r="H116" s="25">
        <v>9000</v>
      </c>
      <c r="I116" s="25">
        <v>6148.69</v>
      </c>
      <c r="J116" s="25">
        <v>4987.9399999999996</v>
      </c>
      <c r="K116" s="26">
        <v>9360</v>
      </c>
      <c r="L116" s="23" t="e">
        <f>ROUND((#REF!-H116),5)</f>
        <v>#REF!</v>
      </c>
      <c r="M116" s="23">
        <v>5499.96</v>
      </c>
      <c r="N116" s="40"/>
      <c r="O116" s="51"/>
      <c r="P116" s="85">
        <v>5610</v>
      </c>
      <c r="Q116" s="23">
        <f>K116-P116</f>
        <v>3750</v>
      </c>
      <c r="S116" s="40"/>
      <c r="T116" s="51"/>
      <c r="U116" s="40"/>
      <c r="V116" s="51"/>
      <c r="W116" s="40"/>
      <c r="X116" s="51"/>
      <c r="Y116" s="40"/>
      <c r="Z116" s="51"/>
    </row>
    <row r="117" spans="1:26" ht="34.5" customHeight="1">
      <c r="A117" s="18"/>
      <c r="B117" s="18"/>
      <c r="C117" s="18"/>
      <c r="D117" s="18"/>
      <c r="E117" s="18"/>
      <c r="F117" s="18"/>
      <c r="G117" s="18" t="s">
        <v>83</v>
      </c>
      <c r="H117" s="25">
        <v>35963</v>
      </c>
      <c r="I117" s="25" t="e">
        <f>#REF!/7*12</f>
        <v>#REF!</v>
      </c>
      <c r="J117" s="25">
        <v>23111</v>
      </c>
      <c r="K117" s="26">
        <v>36682</v>
      </c>
      <c r="L117" s="23" t="e">
        <f>ROUND((#REF!-H117),5)</f>
        <v>#REF!</v>
      </c>
      <c r="M117" s="23">
        <v>22100.04</v>
      </c>
      <c r="N117" s="40"/>
      <c r="P117" s="85">
        <v>22542</v>
      </c>
      <c r="Q117" s="23">
        <f>K117-P117</f>
        <v>14140</v>
      </c>
      <c r="S117" s="40"/>
      <c r="U117" s="40"/>
      <c r="W117" s="40"/>
      <c r="Y117" s="40"/>
    </row>
    <row r="118" spans="1:26">
      <c r="A118" s="18"/>
      <c r="B118" s="18"/>
      <c r="C118" s="18"/>
      <c r="D118" s="18"/>
      <c r="E118" s="18"/>
      <c r="F118" s="18"/>
      <c r="G118" s="18" t="s">
        <v>84</v>
      </c>
      <c r="H118" s="25">
        <v>6000</v>
      </c>
      <c r="I118" s="25">
        <v>4800</v>
      </c>
      <c r="J118" s="25">
        <v>5700</v>
      </c>
      <c r="K118" s="26">
        <v>6000</v>
      </c>
      <c r="L118" s="23" t="e">
        <f>ROUND((#REF!-H118),5)</f>
        <v>#REF!</v>
      </c>
      <c r="M118" s="23">
        <v>5700</v>
      </c>
      <c r="N118" s="40"/>
      <c r="P118" s="85">
        <v>5814</v>
      </c>
      <c r="Q118" s="23">
        <f>K118-P118</f>
        <v>186</v>
      </c>
      <c r="S118" s="40"/>
      <c r="U118" s="40"/>
      <c r="W118" s="40"/>
      <c r="Y118" s="40"/>
    </row>
    <row r="119" spans="1:26">
      <c r="A119" s="18"/>
      <c r="B119" s="18"/>
      <c r="C119" s="18"/>
      <c r="D119" s="18"/>
      <c r="E119" s="18"/>
      <c r="F119" s="18"/>
      <c r="G119" s="18" t="s">
        <v>31</v>
      </c>
      <c r="H119" s="23">
        <v>2500</v>
      </c>
      <c r="I119" s="23" t="e">
        <f>#REF!/7*12</f>
        <v>#REF!</v>
      </c>
      <c r="J119" s="23">
        <v>2174.17</v>
      </c>
      <c r="K119" s="24">
        <v>2500</v>
      </c>
      <c r="L119" s="23" t="e">
        <f>ROUND((#REF!-H119),5)</f>
        <v>#REF!</v>
      </c>
      <c r="M119" s="23">
        <v>2700</v>
      </c>
      <c r="N119" s="40"/>
      <c r="P119" s="85">
        <v>2741</v>
      </c>
      <c r="Q119" s="23">
        <f>K119-P119</f>
        <v>-241</v>
      </c>
      <c r="S119" s="40"/>
      <c r="U119" s="40"/>
      <c r="W119" s="40"/>
      <c r="Y119" s="40"/>
    </row>
    <row r="120" spans="1:26">
      <c r="A120" s="18"/>
      <c r="B120" s="18"/>
      <c r="C120" s="18"/>
      <c r="D120" s="18"/>
      <c r="E120" s="18"/>
      <c r="F120" s="18"/>
      <c r="G120" s="18" t="s">
        <v>32</v>
      </c>
      <c r="H120" s="23">
        <v>13500</v>
      </c>
      <c r="I120" s="23" t="e">
        <f>#REF!/7*12</f>
        <v>#REF!</v>
      </c>
      <c r="J120" s="23">
        <v>14351.22</v>
      </c>
      <c r="K120" s="24">
        <v>16500</v>
      </c>
      <c r="L120" s="23" t="e">
        <f>ROUND((#REF!-H120),5)</f>
        <v>#REF!</v>
      </c>
      <c r="M120" s="23">
        <v>13000</v>
      </c>
      <c r="N120" s="40"/>
      <c r="P120" s="85">
        <v>13195</v>
      </c>
      <c r="Q120" s="23">
        <f>K120-P120</f>
        <v>3305</v>
      </c>
      <c r="S120" s="40"/>
      <c r="U120" s="40"/>
      <c r="W120" s="40"/>
      <c r="Y120" s="40"/>
    </row>
    <row r="121" spans="1:26" ht="34.5" customHeight="1">
      <c r="A121" s="18"/>
      <c r="B121" s="18"/>
      <c r="C121" s="18"/>
      <c r="D121" s="18"/>
      <c r="E121" s="18"/>
      <c r="F121" s="18"/>
      <c r="G121" s="18" t="s">
        <v>33</v>
      </c>
      <c r="H121" s="25">
        <v>2600</v>
      </c>
      <c r="I121" s="25">
        <v>2100</v>
      </c>
      <c r="J121" s="25">
        <v>1000</v>
      </c>
      <c r="K121" s="26">
        <v>2600</v>
      </c>
      <c r="L121" s="23" t="e">
        <f>ROUND((#REF!-H121),5)</f>
        <v>#REF!</v>
      </c>
      <c r="M121" s="23">
        <v>1000</v>
      </c>
      <c r="N121" s="40"/>
      <c r="P121" s="85">
        <v>1015</v>
      </c>
      <c r="Q121" s="23">
        <f>K121-P121</f>
        <v>1585</v>
      </c>
      <c r="S121" s="40"/>
      <c r="U121" s="40"/>
      <c r="W121" s="40"/>
      <c r="Y121" s="40"/>
    </row>
    <row r="122" spans="1:26" ht="34.5" customHeight="1">
      <c r="A122" s="18"/>
      <c r="B122" s="18"/>
      <c r="C122" s="18"/>
      <c r="D122" s="18"/>
      <c r="E122" s="18"/>
      <c r="F122" s="18"/>
      <c r="G122" s="18" t="s">
        <v>134</v>
      </c>
      <c r="H122" s="25">
        <v>28122</v>
      </c>
      <c r="I122" s="25"/>
      <c r="J122" s="25"/>
      <c r="K122" s="26">
        <v>25460</v>
      </c>
      <c r="L122" s="23"/>
      <c r="M122" s="23"/>
      <c r="N122" s="40"/>
      <c r="P122" s="85"/>
      <c r="Q122" s="23"/>
      <c r="S122" s="40"/>
      <c r="U122" s="40"/>
      <c r="W122" s="40"/>
      <c r="Y122" s="40"/>
    </row>
    <row r="123" spans="1:26">
      <c r="A123" s="18"/>
      <c r="B123" s="18"/>
      <c r="C123" s="18"/>
      <c r="D123" s="18"/>
      <c r="E123" s="18"/>
      <c r="F123" s="18"/>
      <c r="G123" s="18" t="s">
        <v>85</v>
      </c>
      <c r="H123" s="25">
        <v>1480</v>
      </c>
      <c r="I123" s="25" t="e">
        <f>#REF!/7*12</f>
        <v>#REF!</v>
      </c>
      <c r="J123" s="25">
        <v>2676.4</v>
      </c>
      <c r="K123" s="26">
        <v>1510</v>
      </c>
      <c r="L123" s="23" t="e">
        <f>ROUND((#REF!-H123),5)</f>
        <v>#REF!</v>
      </c>
      <c r="M123" s="23">
        <v>1287</v>
      </c>
      <c r="N123" s="40"/>
      <c r="P123" s="85">
        <v>1313</v>
      </c>
      <c r="Q123" s="23">
        <f>K123-P123</f>
        <v>197</v>
      </c>
      <c r="S123" s="40"/>
      <c r="U123" s="40"/>
      <c r="W123" s="40"/>
      <c r="Y123" s="40"/>
    </row>
    <row r="124" spans="1:26">
      <c r="A124" s="18"/>
      <c r="B124" s="18"/>
      <c r="C124" s="18"/>
      <c r="D124" s="18"/>
      <c r="E124" s="18"/>
      <c r="F124" s="18"/>
      <c r="G124" s="18" t="s">
        <v>86</v>
      </c>
      <c r="H124" s="25">
        <v>30651</v>
      </c>
      <c r="I124" s="25" t="e">
        <f>#REF!/7*12</f>
        <v>#REF!</v>
      </c>
      <c r="J124" s="25">
        <v>25534.62</v>
      </c>
      <c r="K124" s="26">
        <v>33946</v>
      </c>
      <c r="L124" s="23" t="e">
        <f>ROUND((#REF!-H124),5)</f>
        <v>#REF!</v>
      </c>
      <c r="M124" s="23">
        <v>31200</v>
      </c>
      <c r="N124" s="40"/>
      <c r="P124" s="85">
        <v>31824</v>
      </c>
      <c r="Q124" s="23">
        <f>K124-P124</f>
        <v>2122</v>
      </c>
      <c r="S124" s="40"/>
      <c r="U124" s="40"/>
      <c r="W124" s="40"/>
      <c r="Y124" s="40"/>
    </row>
    <row r="125" spans="1:26">
      <c r="A125" s="18"/>
      <c r="B125" s="18"/>
      <c r="C125" s="18"/>
      <c r="D125" s="18"/>
      <c r="E125" s="18"/>
      <c r="F125" s="18"/>
      <c r="G125" s="18" t="s">
        <v>87</v>
      </c>
      <c r="H125" s="25">
        <v>64272</v>
      </c>
      <c r="I125" s="25" t="e">
        <f>#REF!/7*12</f>
        <v>#REF!</v>
      </c>
      <c r="J125" s="25">
        <v>49050.18</v>
      </c>
      <c r="K125" s="26">
        <v>65558</v>
      </c>
      <c r="L125" s="23" t="e">
        <f>ROUND((#REF!-H125),5)</f>
        <v>#REF!</v>
      </c>
      <c r="M125" s="23">
        <v>50960</v>
      </c>
      <c r="N125" s="40"/>
      <c r="P125" s="85">
        <v>51979</v>
      </c>
      <c r="Q125" s="23">
        <f>K125-P125</f>
        <v>13579</v>
      </c>
      <c r="S125" s="40"/>
      <c r="U125" s="40"/>
      <c r="W125" s="40"/>
      <c r="Y125" s="40"/>
    </row>
    <row r="126" spans="1:26" ht="26.25" customHeight="1">
      <c r="A126" s="18"/>
      <c r="B126" s="18"/>
      <c r="C126" s="18"/>
      <c r="D126" s="18"/>
      <c r="E126" s="18"/>
      <c r="F126" s="18"/>
      <c r="G126" s="143" t="s">
        <v>145</v>
      </c>
      <c r="H126" s="25">
        <v>0</v>
      </c>
      <c r="I126" s="25"/>
      <c r="J126" s="25"/>
      <c r="K126" s="26">
        <v>36500</v>
      </c>
      <c r="L126" s="23"/>
      <c r="M126" s="23"/>
      <c r="N126" s="40"/>
      <c r="P126" s="85"/>
      <c r="Q126" s="23"/>
      <c r="S126" s="40"/>
      <c r="U126" s="40"/>
      <c r="W126" s="40"/>
      <c r="Y126" s="40"/>
    </row>
    <row r="127" spans="1:26">
      <c r="A127" s="18"/>
      <c r="B127" s="18"/>
      <c r="C127" s="18"/>
      <c r="D127" s="18"/>
      <c r="E127" s="18"/>
      <c r="F127" s="18"/>
      <c r="G127" s="18" t="s">
        <v>88</v>
      </c>
      <c r="H127" s="25">
        <v>8500</v>
      </c>
      <c r="I127" s="25">
        <v>7000</v>
      </c>
      <c r="J127" s="25">
        <v>7346.25</v>
      </c>
      <c r="K127" s="26">
        <v>9500</v>
      </c>
      <c r="L127" s="23" t="e">
        <f>ROUND((#REF!-H127),5)</f>
        <v>#REF!</v>
      </c>
      <c r="M127" s="23">
        <v>7000</v>
      </c>
      <c r="N127" s="40"/>
      <c r="P127" s="85">
        <v>7140</v>
      </c>
      <c r="Q127" s="23">
        <f>K127-P127</f>
        <v>2360</v>
      </c>
      <c r="S127" s="40"/>
      <c r="U127" s="40"/>
      <c r="W127" s="40"/>
      <c r="Y127" s="40"/>
    </row>
    <row r="128" spans="1:26" ht="15.75" thickBot="1">
      <c r="A128" s="18"/>
      <c r="B128" s="18"/>
      <c r="C128" s="18"/>
      <c r="D128" s="18"/>
      <c r="E128" s="18"/>
      <c r="F128" s="18"/>
      <c r="G128" s="18" t="s">
        <v>142</v>
      </c>
      <c r="H128" s="49">
        <v>0</v>
      </c>
      <c r="I128" s="49"/>
      <c r="J128" s="49"/>
      <c r="K128" s="50">
        <v>2900</v>
      </c>
      <c r="L128" s="45"/>
      <c r="M128" s="45"/>
      <c r="N128" s="45"/>
      <c r="P128" s="87"/>
      <c r="Q128" s="42"/>
      <c r="S128" s="45"/>
      <c r="U128" s="45"/>
      <c r="W128" s="45"/>
      <c r="Y128" s="45"/>
    </row>
    <row r="129" spans="1:26">
      <c r="A129" s="77"/>
      <c r="B129" s="77"/>
      <c r="C129" s="77"/>
      <c r="D129" s="77"/>
      <c r="E129" s="77"/>
      <c r="F129" s="77" t="s">
        <v>89</v>
      </c>
      <c r="G129" s="77"/>
      <c r="H129" s="78">
        <f>ROUND(SUM(H115:H127),5)</f>
        <v>202588</v>
      </c>
      <c r="I129" s="78" t="e">
        <f>#REF!/7*12</f>
        <v>#REF!</v>
      </c>
      <c r="J129" s="78">
        <f>ROUND(SUM(J115:J127),5)</f>
        <v>135931.78</v>
      </c>
      <c r="K129" s="78">
        <f>ROUND(SUM(K115:K128),5)</f>
        <v>249016</v>
      </c>
      <c r="L129" s="94" t="e">
        <f>ROUND((#REF!-H129),5)</f>
        <v>#REF!</v>
      </c>
      <c r="M129" s="94">
        <f>ROUND(SUM(M115:M127),5)</f>
        <v>140447</v>
      </c>
      <c r="N129" s="95"/>
      <c r="O129" s="98"/>
      <c r="P129" s="95">
        <f>SUM(P116:P127)</f>
        <v>143173</v>
      </c>
      <c r="Q129" s="94" t="e">
        <f>#REF!+Q127+Q125+Q124+Q123+Q121+Q120+Q119+Q118+Q117+Q116+#REF!</f>
        <v>#REF!</v>
      </c>
      <c r="R129" s="37"/>
      <c r="S129" s="95"/>
      <c r="T129" s="98"/>
      <c r="U129" s="95"/>
      <c r="V129" s="98"/>
      <c r="W129" s="95"/>
      <c r="X129" s="98"/>
      <c r="Y129" s="95"/>
      <c r="Z129" s="98"/>
    </row>
    <row r="130" spans="1:26">
      <c r="A130" s="18"/>
      <c r="B130" s="18"/>
      <c r="C130" s="18"/>
      <c r="D130" s="18"/>
      <c r="E130" s="18"/>
      <c r="F130" s="18" t="s">
        <v>135</v>
      </c>
      <c r="G130" s="18"/>
      <c r="H130" s="23">
        <v>400</v>
      </c>
      <c r="I130" s="23" t="e">
        <f>#REF!/7*12</f>
        <v>#REF!</v>
      </c>
      <c r="J130" s="23">
        <v>0</v>
      </c>
      <c r="K130" s="27">
        <v>400</v>
      </c>
      <c r="L130" s="23" t="e">
        <f>ROUND((#REF!-H130),5)</f>
        <v>#REF!</v>
      </c>
      <c r="M130" s="23">
        <v>400</v>
      </c>
      <c r="N130" s="40"/>
      <c r="P130" s="85">
        <v>406</v>
      </c>
      <c r="Q130" s="23">
        <f>K130-P130</f>
        <v>-6</v>
      </c>
      <c r="S130" s="40"/>
      <c r="U130" s="40"/>
      <c r="W130" s="40"/>
      <c r="Y130" s="40"/>
    </row>
    <row r="131" spans="1:26">
      <c r="A131" s="18"/>
      <c r="B131" s="18"/>
      <c r="C131" s="18"/>
      <c r="D131" s="18"/>
      <c r="E131" s="18"/>
      <c r="F131" s="18" t="s">
        <v>126</v>
      </c>
      <c r="G131" s="18"/>
      <c r="H131" s="23">
        <v>1800</v>
      </c>
      <c r="I131" s="23" t="e">
        <f>#REF!/7*12</f>
        <v>#REF!</v>
      </c>
      <c r="J131" s="23">
        <v>1169.9000000000001</v>
      </c>
      <c r="K131" s="24">
        <v>1800</v>
      </c>
      <c r="L131" s="23" t="e">
        <f>ROUND((#REF!-H131),5)</f>
        <v>#REF!</v>
      </c>
      <c r="M131" s="23">
        <v>1500</v>
      </c>
      <c r="N131" s="40"/>
      <c r="P131" s="85">
        <v>1523</v>
      </c>
      <c r="Q131" s="23">
        <f>K131-P131</f>
        <v>277</v>
      </c>
      <c r="S131" s="40"/>
      <c r="U131" s="40"/>
      <c r="W131" s="40"/>
      <c r="Y131" s="40"/>
    </row>
    <row r="132" spans="1:26">
      <c r="A132" s="18"/>
      <c r="B132" s="18"/>
      <c r="C132" s="18"/>
      <c r="D132" s="18"/>
      <c r="E132" s="18"/>
      <c r="F132" s="18" t="s">
        <v>90</v>
      </c>
      <c r="G132" s="18"/>
      <c r="H132" s="23">
        <v>6000</v>
      </c>
      <c r="I132" s="23" t="e">
        <f>#REF!/7*12</f>
        <v>#REF!</v>
      </c>
      <c r="J132" s="23">
        <v>7088.29</v>
      </c>
      <c r="K132" s="24">
        <v>7000</v>
      </c>
      <c r="L132" s="23" t="e">
        <f>ROUND((#REF!-H132),5)</f>
        <v>#REF!</v>
      </c>
      <c r="M132" s="23">
        <v>6800</v>
      </c>
      <c r="N132" s="40"/>
      <c r="P132" s="85">
        <v>6902</v>
      </c>
      <c r="Q132" s="23">
        <f>K132-P132</f>
        <v>98</v>
      </c>
      <c r="S132" s="40"/>
      <c r="U132" s="40"/>
      <c r="W132" s="40"/>
      <c r="Y132" s="40"/>
    </row>
    <row r="133" spans="1:26">
      <c r="A133" s="18"/>
      <c r="B133" s="18"/>
      <c r="C133" s="18"/>
      <c r="D133" s="18"/>
      <c r="E133" s="18"/>
      <c r="F133" s="18" t="s">
        <v>91</v>
      </c>
      <c r="G133" s="18"/>
      <c r="H133" s="23">
        <v>1700</v>
      </c>
      <c r="I133" s="23" t="e">
        <f>#REF!/7*12</f>
        <v>#REF!</v>
      </c>
      <c r="J133" s="23">
        <v>1535.22</v>
      </c>
      <c r="K133" s="24">
        <v>1700</v>
      </c>
      <c r="L133" s="23" t="e">
        <f>ROUND((#REF!-H133),5)</f>
        <v>#REF!</v>
      </c>
      <c r="M133" s="23">
        <v>1700</v>
      </c>
      <c r="N133" s="40"/>
      <c r="P133" s="85">
        <v>1726</v>
      </c>
      <c r="Q133" s="23">
        <f>K133-P133</f>
        <v>-26</v>
      </c>
      <c r="S133" s="40"/>
      <c r="U133" s="40"/>
      <c r="W133" s="40"/>
      <c r="Y133" s="40"/>
    </row>
    <row r="134" spans="1:26">
      <c r="A134" s="18"/>
      <c r="B134" s="18"/>
      <c r="C134" s="18"/>
      <c r="D134" s="18"/>
      <c r="E134" s="18"/>
      <c r="F134" s="18" t="s">
        <v>92</v>
      </c>
      <c r="G134" s="18"/>
      <c r="H134" s="23">
        <v>2000</v>
      </c>
      <c r="I134" s="23" t="e">
        <f>#REF!/7*12</f>
        <v>#REF!</v>
      </c>
      <c r="J134" s="23">
        <v>978.76</v>
      </c>
      <c r="K134" s="24">
        <v>2000</v>
      </c>
      <c r="L134" s="23" t="e">
        <f>ROUND((#REF!-H134),5)</f>
        <v>#REF!</v>
      </c>
      <c r="M134" s="23">
        <v>1100</v>
      </c>
      <c r="N134" s="40"/>
      <c r="P134" s="85">
        <v>1117</v>
      </c>
      <c r="Q134" s="23">
        <f>K134-P134</f>
        <v>883</v>
      </c>
      <c r="S134" s="40"/>
      <c r="U134" s="40"/>
      <c r="W134" s="40"/>
      <c r="Y134" s="40"/>
    </row>
    <row r="135" spans="1:26">
      <c r="A135" s="18"/>
      <c r="B135" s="18"/>
      <c r="C135" s="18"/>
      <c r="D135" s="18"/>
      <c r="E135" s="18"/>
      <c r="F135" s="18" t="s">
        <v>93</v>
      </c>
      <c r="G135" s="18"/>
      <c r="H135" s="25">
        <v>19600</v>
      </c>
      <c r="I135" s="25">
        <v>19600</v>
      </c>
      <c r="J135" s="25">
        <v>19540</v>
      </c>
      <c r="K135" s="26">
        <v>21100</v>
      </c>
      <c r="L135" s="23" t="e">
        <f>ROUND((#REF!-H135),5)</f>
        <v>#REF!</v>
      </c>
      <c r="M135" s="23">
        <v>19600</v>
      </c>
      <c r="N135" s="40"/>
      <c r="P135" s="85">
        <v>19992</v>
      </c>
      <c r="Q135" s="23">
        <f>K135-P135</f>
        <v>1108</v>
      </c>
      <c r="S135" s="40"/>
      <c r="U135" s="40"/>
      <c r="W135" s="40"/>
      <c r="Y135" s="40"/>
    </row>
    <row r="136" spans="1:26">
      <c r="A136" s="18"/>
      <c r="B136" s="18"/>
      <c r="C136" s="18"/>
      <c r="D136" s="18"/>
      <c r="E136" s="18"/>
      <c r="F136" s="18" t="s">
        <v>94</v>
      </c>
      <c r="G136" s="18"/>
      <c r="H136" s="23">
        <v>12000</v>
      </c>
      <c r="I136" s="23" t="e">
        <f>#REF!/7*12</f>
        <v>#REF!</v>
      </c>
      <c r="J136" s="23">
        <v>15072.12</v>
      </c>
      <c r="K136" s="24">
        <v>12000</v>
      </c>
      <c r="L136" s="23" t="e">
        <f>ROUND((#REF!-H136),5)</f>
        <v>#REF!</v>
      </c>
      <c r="M136" s="23">
        <v>15000</v>
      </c>
      <c r="N136" s="40"/>
      <c r="P136" s="85">
        <v>15225</v>
      </c>
      <c r="Q136" s="23">
        <f>K136-P136</f>
        <v>-3225</v>
      </c>
      <c r="S136" s="40"/>
      <c r="U136" s="40"/>
      <c r="W136" s="40"/>
      <c r="Y136" s="40"/>
    </row>
    <row r="137" spans="1:26">
      <c r="A137" s="18"/>
      <c r="B137" s="18"/>
      <c r="C137" s="18"/>
      <c r="D137" s="18"/>
      <c r="E137" s="18"/>
      <c r="F137" s="18" t="s">
        <v>95</v>
      </c>
      <c r="G137" s="18"/>
      <c r="H137" s="25">
        <v>240</v>
      </c>
      <c r="I137" s="25">
        <v>240</v>
      </c>
      <c r="J137" s="25">
        <v>240</v>
      </c>
      <c r="K137" s="26">
        <v>240</v>
      </c>
      <c r="L137" s="23" t="e">
        <f>ROUND((#REF!-H137),5)</f>
        <v>#REF!</v>
      </c>
      <c r="M137" s="23">
        <v>240</v>
      </c>
      <c r="N137" s="40"/>
      <c r="P137" s="85">
        <v>244</v>
      </c>
      <c r="Q137" s="23">
        <f>K137-P137</f>
        <v>-4</v>
      </c>
      <c r="S137" s="40"/>
      <c r="U137" s="40"/>
      <c r="W137" s="40"/>
      <c r="Y137" s="40"/>
    </row>
    <row r="138" spans="1:26" ht="15.75" thickBot="1">
      <c r="A138" s="18"/>
      <c r="B138" s="18"/>
      <c r="C138" s="18"/>
      <c r="D138" s="18"/>
      <c r="E138" s="18"/>
      <c r="F138" s="18" t="s">
        <v>96</v>
      </c>
      <c r="G138" s="18"/>
      <c r="H138" s="45">
        <v>5000</v>
      </c>
      <c r="I138" s="45" t="e">
        <f>#REF!/7*12</f>
        <v>#REF!</v>
      </c>
      <c r="J138" s="101">
        <v>1398.2</v>
      </c>
      <c r="K138" s="46">
        <v>5000</v>
      </c>
      <c r="L138" s="45" t="e">
        <f>ROUND((#REF!-H138),5)</f>
        <v>#REF!</v>
      </c>
      <c r="M138" s="45">
        <v>4000</v>
      </c>
      <c r="N138" s="45"/>
      <c r="P138" s="86">
        <v>4060</v>
      </c>
      <c r="Q138" s="45">
        <f>K138-P138</f>
        <v>940</v>
      </c>
      <c r="S138" s="45"/>
      <c r="U138" s="45"/>
      <c r="W138" s="45"/>
      <c r="Y138" s="45"/>
    </row>
    <row r="139" spans="1:26" ht="20.25" customHeight="1">
      <c r="A139" s="70"/>
      <c r="B139" s="70"/>
      <c r="C139" s="70"/>
      <c r="D139" s="70"/>
      <c r="E139" s="70" t="s">
        <v>97</v>
      </c>
      <c r="F139" s="70"/>
      <c r="G139" s="70"/>
      <c r="H139" s="156">
        <f>ROUND(SUM(H107:H108)+H114+SUM(H129:H138),5)</f>
        <v>259482.97</v>
      </c>
      <c r="I139" s="156" t="e">
        <f>ROUND(SUM(I107:I108)+I114+SUM(I129:I138),5)</f>
        <v>#REF!</v>
      </c>
      <c r="J139" s="156">
        <f>ROUND(SUM(J107:J108)+J114+SUM(J129:J138),5)</f>
        <v>191528.2</v>
      </c>
      <c r="K139" s="156">
        <f>ROUND(SUM(K107:K108)+K114+SUM(K129:K138),5)</f>
        <v>308711</v>
      </c>
      <c r="L139" s="156" t="e">
        <f>L138+L137+L136+L135+L134+L133+L132+L131+L130+L129+L114+L108</f>
        <v>#REF!</v>
      </c>
      <c r="M139" s="156">
        <f>M138+M137+M136+M135+M134+M133+M132+M131+M130+M129+M114+M108</f>
        <v>201036.97</v>
      </c>
      <c r="N139" s="156"/>
      <c r="O139" s="71"/>
      <c r="P139" s="71">
        <f>P138+P137+P136+P135+P134+P133+P132+P131+P130+P129+P114+P108</f>
        <v>204773</v>
      </c>
      <c r="Q139" s="71" t="e">
        <f>Q138+Q137+Q136+Q135+Q134+Q133+Q132+Q131+Q130+Q129+Q114+Q108</f>
        <v>#REF!</v>
      </c>
      <c r="R139" s="37"/>
      <c r="S139" s="156"/>
      <c r="T139" s="71"/>
      <c r="U139" s="156"/>
      <c r="V139" s="71"/>
      <c r="W139" s="156"/>
      <c r="X139" s="71"/>
      <c r="Y139" s="156"/>
      <c r="Z139" s="71"/>
    </row>
    <row r="140" spans="1:26" ht="45.75">
      <c r="A140" s="70"/>
      <c r="B140" s="70"/>
      <c r="C140" s="70"/>
      <c r="D140" s="70"/>
      <c r="E140" s="70" t="s">
        <v>148</v>
      </c>
      <c r="F140" s="70"/>
      <c r="G140" s="70"/>
      <c r="H140" s="157">
        <v>620010</v>
      </c>
      <c r="I140" s="157"/>
      <c r="J140" s="157"/>
      <c r="K140" s="158">
        <v>646271</v>
      </c>
      <c r="L140" s="157"/>
      <c r="M140" s="157"/>
      <c r="N140" s="157">
        <v>697972.68</v>
      </c>
      <c r="O140" s="155" t="s">
        <v>149</v>
      </c>
      <c r="P140" s="154"/>
      <c r="Q140" s="154"/>
      <c r="R140" s="37"/>
      <c r="S140" s="157">
        <v>732871.65</v>
      </c>
      <c r="T140" s="155" t="s">
        <v>153</v>
      </c>
      <c r="U140" s="157">
        <v>754858.16</v>
      </c>
      <c r="V140" s="155" t="s">
        <v>152</v>
      </c>
      <c r="W140" s="157">
        <v>777503.74</v>
      </c>
      <c r="X140" s="155" t="s">
        <v>152</v>
      </c>
      <c r="Y140" s="157">
        <v>800829.12</v>
      </c>
      <c r="Z140" s="155" t="s">
        <v>152</v>
      </c>
    </row>
    <row r="141" spans="1:26" ht="25.5" customHeight="1">
      <c r="A141" s="73"/>
      <c r="B141" s="73"/>
      <c r="C141" s="73"/>
      <c r="D141" s="73"/>
      <c r="E141" s="107" t="s">
        <v>118</v>
      </c>
      <c r="F141" s="73"/>
      <c r="G141" s="73"/>
      <c r="H141" s="139">
        <v>297571</v>
      </c>
      <c r="I141" s="139"/>
      <c r="J141" s="139"/>
      <c r="K141" s="139">
        <v>258011</v>
      </c>
      <c r="L141" s="139"/>
      <c r="M141" s="139"/>
      <c r="N141" s="139">
        <v>467452.4</v>
      </c>
      <c r="O141" s="104"/>
      <c r="P141" s="105"/>
      <c r="Q141" s="106"/>
      <c r="S141" s="139">
        <v>432553.4</v>
      </c>
      <c r="T141" s="104"/>
      <c r="U141" s="139">
        <v>410566.9</v>
      </c>
      <c r="V141" s="104"/>
      <c r="W141" s="139">
        <v>387921.3</v>
      </c>
      <c r="X141" s="104"/>
      <c r="Y141" s="139">
        <v>364595.9</v>
      </c>
      <c r="Z141" s="104"/>
    </row>
    <row r="142" spans="1:26" ht="25.5" customHeight="1" thickBot="1">
      <c r="A142" s="73"/>
      <c r="B142" s="73"/>
      <c r="C142" s="73"/>
      <c r="D142" s="73"/>
      <c r="E142" s="107" t="s">
        <v>137</v>
      </c>
      <c r="F142" s="73"/>
      <c r="G142" s="73"/>
      <c r="H142" s="142">
        <v>157981</v>
      </c>
      <c r="I142" s="142"/>
      <c r="J142" s="142"/>
      <c r="K142" s="142">
        <v>397069</v>
      </c>
      <c r="L142" s="142"/>
      <c r="M142" s="142"/>
      <c r="N142" s="142"/>
      <c r="O142" s="140"/>
      <c r="P142" s="105"/>
      <c r="Q142" s="106"/>
      <c r="S142" s="142"/>
      <c r="T142" s="140"/>
      <c r="U142" s="142"/>
      <c r="V142" s="140"/>
      <c r="W142" s="142"/>
      <c r="X142" s="140"/>
      <c r="Y142" s="142"/>
      <c r="Z142" s="140"/>
    </row>
    <row r="143" spans="1:26" ht="19.5" customHeight="1">
      <c r="A143" s="75"/>
      <c r="B143" s="75"/>
      <c r="C143" s="75"/>
      <c r="D143" s="75" t="s">
        <v>98</v>
      </c>
      <c r="E143" s="75"/>
      <c r="F143" s="75"/>
      <c r="G143" s="75"/>
      <c r="H143" s="76">
        <f>ROUND(H40+H46+H74+H77+SUM(H81:H85)+H106+SUM(H139+H141+H142),5)</f>
        <v>1075561.97</v>
      </c>
      <c r="I143" s="76" t="e">
        <f t="shared" ref="I143:J143" si="20">ROUND(I40+I46+I74+I77+SUM(I81:I85)+I106+SUM(I139:I142),5)</f>
        <v>#REF!</v>
      </c>
      <c r="J143" s="76">
        <f t="shared" si="20"/>
        <v>494220.38</v>
      </c>
      <c r="K143" s="76">
        <f>ROUND(K40+K46+K74+K77+SUM(K81:K85)+K106+SUM(K139+K141+K142),5)</f>
        <v>1337851</v>
      </c>
      <c r="L143" s="76" t="e">
        <f t="shared" ref="L143:M143" si="21">ROUND(L40+L46+L74+L77+SUM(L81:L85)+L106+SUM(L139+L141+L142),5)</f>
        <v>#REF!</v>
      </c>
      <c r="M143" s="76">
        <f t="shared" si="21"/>
        <v>522365.97</v>
      </c>
      <c r="N143" s="76">
        <f>ROUND(N40+N46+N74+N77+SUM(N81:N85)+N106+SUM(N139:N142),5)</f>
        <v>1165425.08</v>
      </c>
      <c r="O143" s="76"/>
      <c r="P143" s="76" t="e">
        <f>#REF!+#REF!+P139+P106+P85+P84+P83+P82+P81+#REF!+P77+P74+P46</f>
        <v>#REF!</v>
      </c>
      <c r="Q143" s="76" t="e">
        <f>#REF!+#REF!+Q139+Q106+Q85+Q84+Q83+Q82+Q81+#REF!+Q77+Q74+Q46</f>
        <v>#REF!</v>
      </c>
      <c r="R143" s="37"/>
      <c r="S143" s="76">
        <f>ROUND(S40+S46+S74+S77+SUM(S81:S85)+S106+SUM(S139:S142),5)</f>
        <v>1165425.05</v>
      </c>
      <c r="T143" s="76"/>
      <c r="U143" s="76">
        <f>ROUND(U40+U46+U74+U77+SUM(U81:U85)+U106+SUM(U139:U142),5)</f>
        <v>1165425.06</v>
      </c>
      <c r="V143" s="76"/>
      <c r="W143" s="76">
        <f>ROUND(W40+W46+W74+W77+SUM(W81:W85)+W106+SUM(W139:W142),5)</f>
        <v>1165425.04</v>
      </c>
      <c r="X143" s="76"/>
      <c r="Y143" s="76">
        <f>ROUND(Y40+Y46+Y74+Y77+SUM(Y81:Y85)+Y106+SUM(Y139:Y142),5)</f>
        <v>1165425.02</v>
      </c>
      <c r="Z143" s="76"/>
    </row>
    <row r="144" spans="1:26" customFormat="1" ht="24" customHeight="1">
      <c r="A144" s="118"/>
      <c r="B144" s="118"/>
      <c r="C144" s="118"/>
      <c r="D144" s="118" t="s">
        <v>122</v>
      </c>
      <c r="E144" s="118"/>
      <c r="F144" s="118"/>
      <c r="G144" s="118"/>
      <c r="H144" s="121">
        <v>305051</v>
      </c>
      <c r="I144" s="119"/>
      <c r="J144" s="121">
        <v>317855</v>
      </c>
      <c r="K144" s="121">
        <v>484754</v>
      </c>
      <c r="L144" s="121">
        <v>317855</v>
      </c>
      <c r="M144" s="120"/>
      <c r="N144" s="120"/>
      <c r="O144" s="124"/>
      <c r="P144" s="112"/>
      <c r="Q144" s="113" t="s">
        <v>123</v>
      </c>
      <c r="S144" s="120"/>
      <c r="T144" s="124"/>
      <c r="U144" s="120"/>
      <c r="V144" s="124"/>
      <c r="W144" s="120"/>
      <c r="X144" s="124"/>
      <c r="Y144" s="120"/>
      <c r="Z144" s="124"/>
    </row>
    <row r="145" spans="1:26" customFormat="1" ht="24" customHeight="1">
      <c r="A145" s="118"/>
      <c r="B145" s="118"/>
      <c r="C145" s="118"/>
      <c r="D145" s="118" t="s">
        <v>110</v>
      </c>
      <c r="E145" s="118"/>
      <c r="F145" s="118"/>
      <c r="G145" s="118"/>
      <c r="H145" s="121">
        <f>H144+H143</f>
        <v>1380612.97</v>
      </c>
      <c r="I145" s="121" t="e">
        <f t="shared" ref="I145:M145" si="22">I144+I143</f>
        <v>#REF!</v>
      </c>
      <c r="J145" s="121">
        <f t="shared" si="22"/>
        <v>812075.38</v>
      </c>
      <c r="K145" s="121">
        <f>K144+K143</f>
        <v>1822605</v>
      </c>
      <c r="L145" s="121" t="e">
        <f t="shared" si="22"/>
        <v>#REF!</v>
      </c>
      <c r="M145" s="121">
        <f t="shared" si="22"/>
        <v>522365.97</v>
      </c>
      <c r="N145" s="123"/>
      <c r="O145" s="124"/>
      <c r="P145" s="112"/>
      <c r="Q145" s="113"/>
      <c r="S145" s="123"/>
      <c r="T145" s="124"/>
      <c r="U145" s="123"/>
      <c r="V145" s="124"/>
      <c r="W145" s="123"/>
      <c r="X145" s="124"/>
      <c r="Y145" s="123"/>
      <c r="Z145" s="124"/>
    </row>
    <row r="146" spans="1:26" s="5" customFormat="1" ht="24.75" customHeight="1">
      <c r="A146" s="8"/>
      <c r="B146" s="8"/>
      <c r="C146" s="8"/>
      <c r="D146" s="8" t="s">
        <v>107</v>
      </c>
      <c r="E146" s="8"/>
      <c r="F146" s="8"/>
      <c r="G146" s="8"/>
      <c r="H146" s="99">
        <f>H35-H143</f>
        <v>0.2099999999627471</v>
      </c>
      <c r="I146" s="99"/>
      <c r="J146" s="99"/>
      <c r="K146" s="99">
        <f>K35-K143</f>
        <v>0.18000000016763806</v>
      </c>
      <c r="L146" s="99" t="e">
        <f>L35-L143</f>
        <v>#REF!</v>
      </c>
      <c r="M146" s="99">
        <f>M35-M143</f>
        <v>361559.03</v>
      </c>
      <c r="N146" s="99"/>
      <c r="O146" s="56"/>
      <c r="P146" s="100" t="e">
        <f>P35-P143</f>
        <v>#REF!</v>
      </c>
      <c r="Q146" s="23"/>
      <c r="S146" s="99"/>
      <c r="T146" s="56"/>
      <c r="U146" s="99"/>
      <c r="V146" s="56"/>
      <c r="W146" s="99"/>
      <c r="X146" s="56"/>
      <c r="Y146" s="99"/>
      <c r="Z146" s="56"/>
    </row>
    <row r="147" spans="1:26" s="5" customFormat="1">
      <c r="A147" s="36"/>
      <c r="B147" s="36"/>
      <c r="C147" s="36"/>
      <c r="D147" s="36"/>
      <c r="E147" s="36"/>
      <c r="F147" s="36"/>
      <c r="G147" s="36"/>
      <c r="H147" s="37"/>
      <c r="I147" s="37"/>
      <c r="J147" s="37"/>
      <c r="K147" s="38"/>
      <c r="L147" s="38"/>
      <c r="M147" s="38"/>
      <c r="N147" s="37"/>
      <c r="O147" s="74"/>
      <c r="P147" s="38"/>
      <c r="Q147" s="96"/>
      <c r="S147" s="37"/>
      <c r="T147" s="74"/>
      <c r="U147" s="37"/>
      <c r="V147" s="74"/>
      <c r="W147" s="37"/>
      <c r="X147" s="74"/>
      <c r="Y147" s="37"/>
      <c r="Z147" s="74"/>
    </row>
    <row r="148" spans="1:26" s="5" customFormat="1">
      <c r="A148" s="36"/>
      <c r="B148" s="36"/>
      <c r="C148" s="36"/>
      <c r="D148" s="36"/>
      <c r="E148" s="36"/>
      <c r="F148" s="36"/>
      <c r="G148" s="36"/>
      <c r="H148" s="37"/>
      <c r="I148" s="37"/>
      <c r="J148" s="37"/>
      <c r="K148" s="37"/>
      <c r="L148" s="38"/>
      <c r="M148" s="38"/>
      <c r="N148" s="37"/>
      <c r="O148" s="74"/>
      <c r="P148" s="38"/>
      <c r="Q148" s="37"/>
      <c r="S148" s="37"/>
      <c r="T148" s="74"/>
      <c r="U148" s="37"/>
      <c r="V148" s="74"/>
      <c r="W148" s="37"/>
      <c r="X148" s="74"/>
      <c r="Y148" s="37"/>
      <c r="Z148" s="74"/>
    </row>
    <row r="149" spans="1:26" s="5" customFormat="1">
      <c r="A149" s="36"/>
      <c r="B149" s="36"/>
      <c r="C149" s="36"/>
      <c r="D149" s="36" t="s">
        <v>160</v>
      </c>
      <c r="E149" s="36"/>
      <c r="F149" s="36"/>
      <c r="G149" s="36"/>
      <c r="H149" s="37"/>
      <c r="I149" s="37"/>
      <c r="J149" s="37"/>
      <c r="K149" s="38"/>
      <c r="L149" s="38"/>
      <c r="M149" s="38"/>
      <c r="N149" s="37"/>
      <c r="O149" s="74"/>
      <c r="P149" s="38"/>
      <c r="Q149" s="37"/>
      <c r="S149" s="37"/>
      <c r="T149" s="74"/>
      <c r="U149" s="37"/>
      <c r="V149" s="74"/>
      <c r="W149" s="37"/>
      <c r="X149" s="74"/>
      <c r="Y149" s="37"/>
      <c r="Z149" s="74"/>
    </row>
  </sheetData>
  <mergeCells count="2">
    <mergeCell ref="D9:G9"/>
    <mergeCell ref="D40:G40"/>
  </mergeCells>
  <printOptions headings="1" gridLines="1"/>
  <pageMargins left="0.2" right="0.2" top="0.75" bottom="0.75" header="0.3" footer="0.3"/>
  <pageSetup paperSize="5" orientation="landscape" r:id="rId1"/>
  <headerFooter>
    <oddHeader xml:space="preserve">&amp;L&amp;T
&amp;D&amp;CLake St. Charles Community Development District
FY 21-22 Proposed Budget
</oddHeader>
    <oddFooter>&amp;LFY17ProposedBudgetV1.xlsx&amp;RPage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61"/>
  <sheetViews>
    <sheetView tabSelected="1" workbookViewId="0">
      <selection activeCell="F58" sqref="F58"/>
    </sheetView>
  </sheetViews>
  <sheetFormatPr defaultRowHeight="15"/>
  <cols>
    <col min="3" max="3" width="16.5703125" bestFit="1" customWidth="1"/>
    <col min="4" max="4" width="13.42578125" bestFit="1" customWidth="1"/>
    <col min="5" max="5" width="14.7109375" bestFit="1" customWidth="1"/>
    <col min="6" max="6" width="16.5703125" bestFit="1" customWidth="1"/>
  </cols>
  <sheetData>
    <row r="2" spans="2:6" ht="63">
      <c r="B2" s="159"/>
      <c r="C2" s="160" t="s">
        <v>156</v>
      </c>
      <c r="D2" s="160" t="s">
        <v>157</v>
      </c>
      <c r="E2" s="160" t="s">
        <v>158</v>
      </c>
      <c r="F2" s="160" t="s">
        <v>159</v>
      </c>
    </row>
    <row r="3" spans="2:6" ht="15.75">
      <c r="B3" s="161">
        <v>1</v>
      </c>
      <c r="C3" s="162">
        <v>1000000</v>
      </c>
      <c r="D3" s="162">
        <v>30415.96</v>
      </c>
      <c r="E3" s="162">
        <v>53602.85</v>
      </c>
      <c r="F3" s="162">
        <v>946397.15</v>
      </c>
    </row>
    <row r="4" spans="2:6" ht="15.75">
      <c r="B4" s="163">
        <v>2</v>
      </c>
      <c r="C4" s="164">
        <v>946397.15</v>
      </c>
      <c r="D4" s="164">
        <v>28785.57</v>
      </c>
      <c r="E4" s="164">
        <v>55233.23</v>
      </c>
      <c r="F4" s="164">
        <v>891163.92</v>
      </c>
    </row>
    <row r="5" spans="2:6" ht="15.75">
      <c r="B5" s="161">
        <v>3</v>
      </c>
      <c r="C5" s="162">
        <v>891163.92</v>
      </c>
      <c r="D5" s="162">
        <v>27105.599999999999</v>
      </c>
      <c r="E5" s="162">
        <v>56913.2</v>
      </c>
      <c r="F5" s="162">
        <v>834250.72</v>
      </c>
    </row>
    <row r="6" spans="2:6" ht="15.75">
      <c r="B6" s="163">
        <v>4</v>
      </c>
      <c r="C6" s="164">
        <v>834250.72</v>
      </c>
      <c r="D6" s="164">
        <v>25374.53</v>
      </c>
      <c r="E6" s="164">
        <v>58644.27</v>
      </c>
      <c r="F6" s="164">
        <v>775606.45</v>
      </c>
    </row>
    <row r="7" spans="2:6" ht="15.75">
      <c r="B7" s="161">
        <v>5</v>
      </c>
      <c r="C7" s="162">
        <v>775606.45</v>
      </c>
      <c r="D7" s="162">
        <v>23590.81</v>
      </c>
      <c r="E7" s="162">
        <v>60427.99</v>
      </c>
      <c r="F7" s="162">
        <v>715178.45</v>
      </c>
    </row>
    <row r="8" spans="2:6" ht="15.75">
      <c r="B8" s="163">
        <v>6</v>
      </c>
      <c r="C8" s="164">
        <v>715178.45</v>
      </c>
      <c r="D8" s="164">
        <v>21752.84</v>
      </c>
      <c r="E8" s="164">
        <v>62265.97</v>
      </c>
      <c r="F8" s="164">
        <v>652912.48</v>
      </c>
    </row>
    <row r="9" spans="2:6" ht="15.75">
      <c r="B9" s="161">
        <v>7</v>
      </c>
      <c r="C9" s="162">
        <v>652912.48</v>
      </c>
      <c r="D9" s="162">
        <v>19858.96</v>
      </c>
      <c r="E9" s="162">
        <v>64159.85</v>
      </c>
      <c r="F9" s="162">
        <v>588752.64000000001</v>
      </c>
    </row>
    <row r="10" spans="2:6" ht="15.75">
      <c r="B10" s="163">
        <v>8</v>
      </c>
      <c r="C10" s="164">
        <v>588752.64000000001</v>
      </c>
      <c r="D10" s="164">
        <v>17907.47</v>
      </c>
      <c r="E10" s="164">
        <v>66111.33</v>
      </c>
      <c r="F10" s="164">
        <v>522641.31</v>
      </c>
    </row>
    <row r="11" spans="2:6" ht="15.75">
      <c r="B11" s="161">
        <v>9</v>
      </c>
      <c r="C11" s="162">
        <v>522641.31</v>
      </c>
      <c r="D11" s="162">
        <v>15896.64</v>
      </c>
      <c r="E11" s="162">
        <v>68122.17</v>
      </c>
      <c r="F11" s="162">
        <v>454519.14</v>
      </c>
    </row>
    <row r="12" spans="2:6" ht="15.75">
      <c r="B12" s="163">
        <v>10</v>
      </c>
      <c r="C12" s="164">
        <v>454519.14</v>
      </c>
      <c r="D12" s="164">
        <v>13824.63</v>
      </c>
      <c r="E12" s="164">
        <v>70194.17</v>
      </c>
      <c r="F12" s="164">
        <v>384324.96</v>
      </c>
    </row>
    <row r="13" spans="2:6" ht="15.75">
      <c r="B13" s="161">
        <v>11</v>
      </c>
      <c r="C13" s="162">
        <v>384324.96</v>
      </c>
      <c r="D13" s="162">
        <v>11689.61</v>
      </c>
      <c r="E13" s="162">
        <v>72329.19</v>
      </c>
      <c r="F13" s="162">
        <v>311995.77</v>
      </c>
    </row>
    <row r="14" spans="2:6" ht="15.75">
      <c r="B14" s="163">
        <v>12</v>
      </c>
      <c r="C14" s="164">
        <v>311995.77</v>
      </c>
      <c r="D14" s="164">
        <v>9489.65</v>
      </c>
      <c r="E14" s="164">
        <v>74529.16</v>
      </c>
      <c r="F14" s="164">
        <v>237466.61</v>
      </c>
    </row>
    <row r="15" spans="2:6" ht="15.75">
      <c r="B15" s="161">
        <v>13</v>
      </c>
      <c r="C15" s="162">
        <v>237466.61</v>
      </c>
      <c r="D15" s="162">
        <v>7222.77</v>
      </c>
      <c r="E15" s="162">
        <v>76796.03</v>
      </c>
      <c r="F15" s="162">
        <v>160670.57999999999</v>
      </c>
    </row>
    <row r="16" spans="2:6" ht="15.75">
      <c r="B16" s="163">
        <v>14</v>
      </c>
      <c r="C16" s="164">
        <v>160670.57999999999</v>
      </c>
      <c r="D16" s="164">
        <v>4886.95</v>
      </c>
      <c r="E16" s="164">
        <v>79131.86</v>
      </c>
      <c r="F16" s="164">
        <v>81538.73</v>
      </c>
    </row>
    <row r="17" spans="2:6" ht="15.75">
      <c r="B17" s="161">
        <v>15</v>
      </c>
      <c r="C17" s="162">
        <v>81538.73</v>
      </c>
      <c r="D17" s="162">
        <v>2480.08</v>
      </c>
      <c r="E17" s="162">
        <v>81538.73</v>
      </c>
      <c r="F17" s="162">
        <v>0</v>
      </c>
    </row>
    <row r="19" spans="2:6">
      <c r="B19" t="s">
        <v>161</v>
      </c>
    </row>
    <row r="22" spans="2:6">
      <c r="B22" t="s">
        <v>162</v>
      </c>
    </row>
    <row r="23" spans="2:6">
      <c r="B23" t="s">
        <v>163</v>
      </c>
    </row>
    <row r="24" spans="2:6">
      <c r="B24" t="s">
        <v>164</v>
      </c>
    </row>
    <row r="26" spans="2:6">
      <c r="B26" t="s">
        <v>167</v>
      </c>
    </row>
    <row r="27" spans="2:6">
      <c r="B27" t="s">
        <v>165</v>
      </c>
    </row>
    <row r="28" spans="2:6">
      <c r="B28" t="s">
        <v>166</v>
      </c>
    </row>
    <row r="29" spans="2:6">
      <c r="B29" t="s">
        <v>168</v>
      </c>
    </row>
    <row r="32" spans="2:6" ht="31.5">
      <c r="B32" s="159"/>
      <c r="C32" s="160" t="s">
        <v>156</v>
      </c>
      <c r="D32" s="160" t="s">
        <v>157</v>
      </c>
      <c r="E32" s="160" t="s">
        <v>158</v>
      </c>
      <c r="F32" s="160" t="s">
        <v>159</v>
      </c>
    </row>
    <row r="33" spans="2:6" ht="15.75">
      <c r="B33" s="161">
        <v>1</v>
      </c>
      <c r="C33" s="162">
        <v>2000000</v>
      </c>
      <c r="D33" s="162">
        <v>60831.91</v>
      </c>
      <c r="E33" s="162">
        <v>107205.7</v>
      </c>
      <c r="F33" s="162">
        <v>1892794.3</v>
      </c>
    </row>
    <row r="34" spans="2:6" ht="15.75">
      <c r="B34" s="163">
        <v>2</v>
      </c>
      <c r="C34" s="164">
        <v>1892794.3</v>
      </c>
      <c r="D34" s="164">
        <v>57571.15</v>
      </c>
      <c r="E34" s="164">
        <v>110466.46</v>
      </c>
      <c r="F34" s="164">
        <v>1782327.84</v>
      </c>
    </row>
    <row r="35" spans="2:6" ht="15.75">
      <c r="B35" s="161">
        <v>3</v>
      </c>
      <c r="C35" s="162">
        <v>1782327.84</v>
      </c>
      <c r="D35" s="162">
        <v>54211.21</v>
      </c>
      <c r="E35" s="162">
        <v>113826.4</v>
      </c>
      <c r="F35" s="162">
        <v>1668501.44</v>
      </c>
    </row>
    <row r="36" spans="2:6" ht="15.75">
      <c r="B36" s="163">
        <v>4</v>
      </c>
      <c r="C36" s="164">
        <v>1668501.44</v>
      </c>
      <c r="D36" s="164">
        <v>50749.07</v>
      </c>
      <c r="E36" s="164">
        <v>117288.54</v>
      </c>
      <c r="F36" s="164">
        <v>1551212.89</v>
      </c>
    </row>
    <row r="37" spans="2:6" ht="15.75">
      <c r="B37" s="161">
        <v>5</v>
      </c>
      <c r="C37" s="162">
        <v>1551212.89</v>
      </c>
      <c r="D37" s="162">
        <v>47181.62</v>
      </c>
      <c r="E37" s="162">
        <v>120855.99</v>
      </c>
      <c r="F37" s="162">
        <v>1430356.91</v>
      </c>
    </row>
    <row r="38" spans="2:6" ht="15.75">
      <c r="B38" s="163">
        <v>6</v>
      </c>
      <c r="C38" s="164">
        <v>1430356.91</v>
      </c>
      <c r="D38" s="164">
        <v>43505.67</v>
      </c>
      <c r="E38" s="164">
        <v>124531.94</v>
      </c>
      <c r="F38" s="164">
        <v>1305824.97</v>
      </c>
    </row>
    <row r="39" spans="2:6" ht="15.75">
      <c r="B39" s="161">
        <v>7</v>
      </c>
      <c r="C39" s="162">
        <v>1305824.97</v>
      </c>
      <c r="D39" s="162">
        <v>39717.919999999998</v>
      </c>
      <c r="E39" s="162">
        <v>128319.7</v>
      </c>
      <c r="F39" s="162">
        <v>1177505.27</v>
      </c>
    </row>
    <row r="40" spans="2:6" ht="15.75">
      <c r="B40" s="163">
        <v>8</v>
      </c>
      <c r="C40" s="164">
        <v>1177505.27</v>
      </c>
      <c r="D40" s="164">
        <v>35814.949999999997</v>
      </c>
      <c r="E40" s="164">
        <v>132222.66</v>
      </c>
      <c r="F40" s="164">
        <v>1045282.61</v>
      </c>
    </row>
    <row r="41" spans="2:6" ht="15.75">
      <c r="B41" s="161">
        <v>9</v>
      </c>
      <c r="C41" s="162">
        <v>1045282.61</v>
      </c>
      <c r="D41" s="162">
        <v>31793.27</v>
      </c>
      <c r="E41" s="162">
        <v>136244.34</v>
      </c>
      <c r="F41" s="162">
        <v>909038.27</v>
      </c>
    </row>
    <row r="42" spans="2:6" ht="15.75">
      <c r="B42" s="163">
        <v>10</v>
      </c>
      <c r="C42" s="164">
        <v>909038.27</v>
      </c>
      <c r="D42" s="164">
        <v>27649.27</v>
      </c>
      <c r="E42" s="164">
        <v>140388.34</v>
      </c>
      <c r="F42" s="164">
        <v>768649.93</v>
      </c>
    </row>
    <row r="43" spans="2:6" ht="15.75">
      <c r="B43" s="161">
        <v>11</v>
      </c>
      <c r="C43" s="162">
        <v>768649.93</v>
      </c>
      <c r="D43" s="162">
        <v>23379.22</v>
      </c>
      <c r="E43" s="162">
        <v>144658.39000000001</v>
      </c>
      <c r="F43" s="162">
        <v>623991.54</v>
      </c>
    </row>
    <row r="44" spans="2:6" ht="15.75">
      <c r="B44" s="163">
        <v>12</v>
      </c>
      <c r="C44" s="164">
        <v>623991.54</v>
      </c>
      <c r="D44" s="164">
        <v>18979.3</v>
      </c>
      <c r="E44" s="164">
        <v>149058.31</v>
      </c>
      <c r="F44" s="164">
        <v>474933.23</v>
      </c>
    </row>
    <row r="45" spans="2:6" ht="15.75">
      <c r="B45" s="161">
        <v>13</v>
      </c>
      <c r="C45" s="162">
        <v>474933.23</v>
      </c>
      <c r="D45" s="162">
        <v>14445.55</v>
      </c>
      <c r="E45" s="162">
        <v>153592.06</v>
      </c>
      <c r="F45" s="162">
        <v>321341.17</v>
      </c>
    </row>
    <row r="46" spans="2:6" ht="15.75">
      <c r="B46" s="163">
        <v>14</v>
      </c>
      <c r="C46" s="164">
        <v>321341.17</v>
      </c>
      <c r="D46" s="164">
        <v>9773.9</v>
      </c>
      <c r="E46" s="164">
        <v>158263.71</v>
      </c>
      <c r="F46" s="164">
        <v>163077.45000000001</v>
      </c>
    </row>
    <row r="47" spans="2:6" ht="15.75">
      <c r="B47" s="161">
        <v>15</v>
      </c>
      <c r="C47" s="162">
        <v>163077.45000000001</v>
      </c>
      <c r="D47" s="162">
        <v>4960.16</v>
      </c>
      <c r="E47" s="162">
        <v>163077.45000000001</v>
      </c>
      <c r="F47" s="162">
        <v>0</v>
      </c>
    </row>
    <row r="49" spans="2:2">
      <c r="B49" t="s">
        <v>169</v>
      </c>
    </row>
    <row r="52" spans="2:2">
      <c r="B52" t="s">
        <v>170</v>
      </c>
    </row>
    <row r="53" spans="2:2">
      <c r="B53" t="s">
        <v>171</v>
      </c>
    </row>
    <row r="54" spans="2:2">
      <c r="B54" t="s">
        <v>172</v>
      </c>
    </row>
    <row r="56" spans="2:2">
      <c r="B56" t="s">
        <v>174</v>
      </c>
    </row>
    <row r="57" spans="2:2">
      <c r="B57" t="s">
        <v>176</v>
      </c>
    </row>
    <row r="58" spans="2:2">
      <c r="B58" t="s">
        <v>173</v>
      </c>
    </row>
    <row r="59" spans="2:2">
      <c r="B59" t="s">
        <v>175</v>
      </c>
    </row>
    <row r="61" spans="2:2">
      <c r="B61" t="s">
        <v>177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Export Tips</vt:lpstr>
      <vt:lpstr>Escalation FY 22 through FY27 </vt:lpstr>
      <vt:lpstr>Loan Chart</vt:lpstr>
      <vt:lpstr>'Escalation FY 22 through FY27 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 St Charles CDD</dc:creator>
  <cp:lastModifiedBy>districtmgr@lakestcharles.org</cp:lastModifiedBy>
  <cp:lastPrinted>2021-12-14T21:43:36Z</cp:lastPrinted>
  <dcterms:created xsi:type="dcterms:W3CDTF">2015-04-16T16:21:53Z</dcterms:created>
  <dcterms:modified xsi:type="dcterms:W3CDTF">2021-12-14T21:43:42Z</dcterms:modified>
</cp:coreProperties>
</file>